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vydas\Desktop\"/>
    </mc:Choice>
  </mc:AlternateContent>
  <bookViews>
    <workbookView xWindow="0" yWindow="0" windowWidth="26880" windowHeight="12045" tabRatio="684" firstSheet="1" activeTab="12"/>
  </bookViews>
  <sheets>
    <sheet name="Forma 1" sheetId="1" r:id="rId1"/>
    <sheet name="Forma 4" sheetId="2" r:id="rId2"/>
    <sheet name="Forma 5" sheetId="3" r:id="rId3"/>
    <sheet name="Forma 6" sheetId="4" r:id="rId4"/>
    <sheet name="Forma 7" sheetId="5" r:id="rId5"/>
    <sheet name="Forma 8" sheetId="6" r:id="rId6"/>
    <sheet name="Forma 9" sheetId="7" r:id="rId7"/>
    <sheet name="Forma 11" sheetId="8" r:id="rId8"/>
    <sheet name="Forma 12" sheetId="9" r:id="rId9"/>
    <sheet name="Forma 13" sheetId="10" r:id="rId10"/>
    <sheet name="Forma 16" sheetId="11" r:id="rId11"/>
    <sheet name="Forma 2" sheetId="12" r:id="rId12"/>
    <sheet name="Forma 3" sheetId="13" r:id="rId13"/>
    <sheet name="Forma 10" sheetId="14" r:id="rId14"/>
    <sheet name="Forma 14" sheetId="15" r:id="rId15"/>
    <sheet name="Forma 15" sheetId="16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YPATINGOJIVEIKLA" localSheetId="11">'Forma 2'!$B$93</definedName>
    <definedName name="VAS002_D_YPATINGOJIVEIKLA">'Forma 2'!$B$93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YPATINGOJIVEIKLA20M" localSheetId="11">'Forma 2'!$C$93</definedName>
    <definedName name="VAS002_F_YPATINGOJIVEIKLA20M">'Forma 2'!$C$93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tiekyjeLikviduotuAvariju" localSheetId="2">'Forma 5'!$B$79</definedName>
    <definedName name="VAS005_D_VandentiekyjeLikviduotuAvariju">'Forma 5'!$B$79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tiekyjeLikviduotuAvariju20M" localSheetId="2">'Forma 5'!$D$79</definedName>
    <definedName name="VAS005_F_VandentiekyjeLikviduotuAvariju20M">'Forma 5'!$D$79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62913"/>
</workbook>
</file>

<file path=xl/calcChain.xml><?xml version="1.0" encoding="utf-8"?>
<calcChain xmlns="http://schemas.openxmlformats.org/spreadsheetml/2006/main">
  <c r="I16" i="16" l="1"/>
  <c r="H16" i="16"/>
  <c r="G16" i="16"/>
  <c r="F16" i="16"/>
  <c r="E16" i="16"/>
  <c r="D16" i="16"/>
  <c r="C16" i="16"/>
  <c r="B16" i="16"/>
  <c r="J15" i="16"/>
  <c r="J14" i="16"/>
  <c r="J13" i="16"/>
  <c r="J12" i="16"/>
  <c r="T130" i="15"/>
  <c r="W130" i="15" s="1"/>
  <c r="R130" i="15"/>
  <c r="Q130" i="15"/>
  <c r="L130" i="15"/>
  <c r="G130" i="15"/>
  <c r="U130" i="15" s="1"/>
  <c r="T129" i="15"/>
  <c r="R129" i="15"/>
  <c r="Q129" i="15"/>
  <c r="L129" i="15"/>
  <c r="G129" i="15"/>
  <c r="T128" i="15"/>
  <c r="R128" i="15"/>
  <c r="Q128" i="15"/>
  <c r="L128" i="15"/>
  <c r="G128" i="15"/>
  <c r="T127" i="15"/>
  <c r="W127" i="15" s="1"/>
  <c r="R127" i="15"/>
  <c r="Q127" i="15"/>
  <c r="L127" i="15"/>
  <c r="G127" i="15"/>
  <c r="T126" i="15"/>
  <c r="R126" i="15"/>
  <c r="Q126" i="15"/>
  <c r="L126" i="15"/>
  <c r="G126" i="15"/>
  <c r="T125" i="15"/>
  <c r="W125" i="15" s="1"/>
  <c r="R125" i="15"/>
  <c r="Q125" i="15"/>
  <c r="L125" i="15"/>
  <c r="G125" i="15"/>
  <c r="T124" i="15"/>
  <c r="R124" i="15"/>
  <c r="W124" i="15" s="1"/>
  <c r="Q124" i="15"/>
  <c r="L124" i="15"/>
  <c r="G124" i="15"/>
  <c r="W123" i="15"/>
  <c r="T123" i="15"/>
  <c r="R123" i="15"/>
  <c r="Q123" i="15"/>
  <c r="L123" i="15"/>
  <c r="U123" i="15" s="1"/>
  <c r="G123" i="15"/>
  <c r="T122" i="15"/>
  <c r="W122" i="15" s="1"/>
  <c r="R122" i="15"/>
  <c r="Q122" i="15"/>
  <c r="L122" i="15"/>
  <c r="G122" i="15"/>
  <c r="T121" i="15"/>
  <c r="R121" i="15"/>
  <c r="Q121" i="15"/>
  <c r="L121" i="15"/>
  <c r="G121" i="15"/>
  <c r="T120" i="15"/>
  <c r="R120" i="15"/>
  <c r="Q120" i="15"/>
  <c r="L120" i="15"/>
  <c r="G120" i="15"/>
  <c r="T119" i="15"/>
  <c r="W119" i="15" s="1"/>
  <c r="R119" i="15"/>
  <c r="Q119" i="15"/>
  <c r="L119" i="15"/>
  <c r="G119" i="15"/>
  <c r="T118" i="15"/>
  <c r="R118" i="15"/>
  <c r="Q118" i="15"/>
  <c r="L118" i="15"/>
  <c r="G118" i="15"/>
  <c r="T117" i="15"/>
  <c r="W117" i="15" s="1"/>
  <c r="R117" i="15"/>
  <c r="Q117" i="15"/>
  <c r="L117" i="15"/>
  <c r="G117" i="15"/>
  <c r="U117" i="15" s="1"/>
  <c r="T116" i="15"/>
  <c r="R116" i="15"/>
  <c r="W116" i="15" s="1"/>
  <c r="Q116" i="15"/>
  <c r="L116" i="15"/>
  <c r="G116" i="15"/>
  <c r="T115" i="15"/>
  <c r="R115" i="15"/>
  <c r="W115" i="15" s="1"/>
  <c r="Q115" i="15"/>
  <c r="L115" i="15"/>
  <c r="U115" i="15" s="1"/>
  <c r="G115" i="15"/>
  <c r="T114" i="15"/>
  <c r="W114" i="15" s="1"/>
  <c r="R114" i="15"/>
  <c r="Q114" i="15"/>
  <c r="L114" i="15"/>
  <c r="G114" i="15"/>
  <c r="U114" i="15" s="1"/>
  <c r="T113" i="15"/>
  <c r="R113" i="15"/>
  <c r="Q113" i="15"/>
  <c r="L113" i="15"/>
  <c r="G113" i="15"/>
  <c r="T112" i="15"/>
  <c r="R112" i="15"/>
  <c r="Q112" i="15"/>
  <c r="L112" i="15"/>
  <c r="G112" i="15"/>
  <c r="T111" i="15"/>
  <c r="W111" i="15" s="1"/>
  <c r="R111" i="15"/>
  <c r="Q111" i="15"/>
  <c r="L111" i="15"/>
  <c r="G111" i="15"/>
  <c r="T110" i="15"/>
  <c r="R110" i="15"/>
  <c r="Q110" i="15"/>
  <c r="L110" i="15"/>
  <c r="G110" i="15"/>
  <c r="T109" i="15"/>
  <c r="W109" i="15" s="1"/>
  <c r="R109" i="15"/>
  <c r="Q109" i="15"/>
  <c r="L109" i="15"/>
  <c r="G109" i="15"/>
  <c r="U109" i="15" s="1"/>
  <c r="T108" i="15"/>
  <c r="R108" i="15"/>
  <c r="W108" i="15" s="1"/>
  <c r="Q108" i="15"/>
  <c r="L108" i="15"/>
  <c r="G108" i="15"/>
  <c r="T107" i="15"/>
  <c r="R107" i="15"/>
  <c r="W107" i="15" s="1"/>
  <c r="Q107" i="15"/>
  <c r="L107" i="15"/>
  <c r="U107" i="15" s="1"/>
  <c r="G107" i="15"/>
  <c r="T106" i="15"/>
  <c r="W106" i="15" s="1"/>
  <c r="R106" i="15"/>
  <c r="Q106" i="15"/>
  <c r="L106" i="15"/>
  <c r="G106" i="15"/>
  <c r="U106" i="15" s="1"/>
  <c r="T105" i="15"/>
  <c r="R105" i="15"/>
  <c r="Q105" i="15"/>
  <c r="L105" i="15"/>
  <c r="G105" i="15"/>
  <c r="T104" i="15"/>
  <c r="R104" i="15"/>
  <c r="Q104" i="15"/>
  <c r="L104" i="15"/>
  <c r="G104" i="15"/>
  <c r="T103" i="15"/>
  <c r="W103" i="15" s="1"/>
  <c r="R103" i="15"/>
  <c r="Q103" i="15"/>
  <c r="L103" i="15"/>
  <c r="G103" i="15"/>
  <c r="T102" i="15"/>
  <c r="R102" i="15"/>
  <c r="Q102" i="15"/>
  <c r="L102" i="15"/>
  <c r="G102" i="15"/>
  <c r="T101" i="15"/>
  <c r="W101" i="15" s="1"/>
  <c r="R101" i="15"/>
  <c r="Q101" i="15"/>
  <c r="L101" i="15"/>
  <c r="G101" i="15"/>
  <c r="T100" i="15"/>
  <c r="R100" i="15"/>
  <c r="W100" i="15" s="1"/>
  <c r="Q100" i="15"/>
  <c r="L100" i="15"/>
  <c r="G100" i="15"/>
  <c r="W99" i="15"/>
  <c r="T99" i="15"/>
  <c r="R99" i="15"/>
  <c r="Q99" i="15"/>
  <c r="L99" i="15"/>
  <c r="U99" i="15" s="1"/>
  <c r="G99" i="15"/>
  <c r="T98" i="15"/>
  <c r="W98" i="15" s="1"/>
  <c r="R98" i="15"/>
  <c r="Q98" i="15"/>
  <c r="L98" i="15"/>
  <c r="G98" i="15"/>
  <c r="T97" i="15"/>
  <c r="R97" i="15"/>
  <c r="Q97" i="15"/>
  <c r="L97" i="15"/>
  <c r="G97" i="15"/>
  <c r="T96" i="15"/>
  <c r="R96" i="15"/>
  <c r="Q96" i="15"/>
  <c r="L96" i="15"/>
  <c r="G96" i="15"/>
  <c r="T95" i="15"/>
  <c r="W95" i="15" s="1"/>
  <c r="R95" i="15"/>
  <c r="Q95" i="15"/>
  <c r="L95" i="15"/>
  <c r="G95" i="15"/>
  <c r="T94" i="15"/>
  <c r="R94" i="15"/>
  <c r="Q94" i="15"/>
  <c r="L94" i="15"/>
  <c r="G94" i="15"/>
  <c r="T93" i="15"/>
  <c r="R93" i="15"/>
  <c r="Q93" i="15"/>
  <c r="L93" i="15"/>
  <c r="G93" i="15"/>
  <c r="T92" i="15"/>
  <c r="R92" i="15"/>
  <c r="R90" i="15" s="1"/>
  <c r="Q92" i="15"/>
  <c r="L92" i="15"/>
  <c r="G92" i="15"/>
  <c r="W91" i="15"/>
  <c r="T91" i="15"/>
  <c r="R91" i="15"/>
  <c r="Q91" i="15"/>
  <c r="L91" i="15"/>
  <c r="G91" i="15"/>
  <c r="P90" i="15"/>
  <c r="O90" i="15"/>
  <c r="N90" i="15"/>
  <c r="N58" i="15" s="1"/>
  <c r="M90" i="15"/>
  <c r="K90" i="15"/>
  <c r="K58" i="15" s="1"/>
  <c r="J90" i="15"/>
  <c r="I90" i="15"/>
  <c r="H90" i="15"/>
  <c r="F90" i="15"/>
  <c r="F58" i="15" s="1"/>
  <c r="E90" i="15"/>
  <c r="D90" i="15"/>
  <c r="D58" i="15" s="1"/>
  <c r="C90" i="15"/>
  <c r="T89" i="15"/>
  <c r="R89" i="15"/>
  <c r="Q89" i="15"/>
  <c r="L89" i="15"/>
  <c r="G89" i="15"/>
  <c r="T88" i="15"/>
  <c r="W88" i="15" s="1"/>
  <c r="R88" i="15"/>
  <c r="Q88" i="15"/>
  <c r="L88" i="15"/>
  <c r="G88" i="15"/>
  <c r="T87" i="15"/>
  <c r="W87" i="15" s="1"/>
  <c r="R87" i="15"/>
  <c r="Q87" i="15"/>
  <c r="L87" i="15"/>
  <c r="G87" i="15"/>
  <c r="T86" i="15"/>
  <c r="R86" i="15"/>
  <c r="Q86" i="15"/>
  <c r="L86" i="15"/>
  <c r="U86" i="15" s="1"/>
  <c r="G86" i="15"/>
  <c r="T85" i="15"/>
  <c r="R85" i="15"/>
  <c r="Q85" i="15"/>
  <c r="L85" i="15"/>
  <c r="G85" i="15"/>
  <c r="T84" i="15"/>
  <c r="W84" i="15" s="1"/>
  <c r="R84" i="15"/>
  <c r="Q84" i="15"/>
  <c r="L84" i="15"/>
  <c r="G84" i="15"/>
  <c r="T83" i="15"/>
  <c r="W83" i="15" s="1"/>
  <c r="R83" i="15"/>
  <c r="Q83" i="15"/>
  <c r="L83" i="15"/>
  <c r="G83" i="15"/>
  <c r="T82" i="15"/>
  <c r="R82" i="15"/>
  <c r="Q82" i="15"/>
  <c r="L82" i="15"/>
  <c r="U82" i="15" s="1"/>
  <c r="G82" i="15"/>
  <c r="T81" i="15"/>
  <c r="R81" i="15"/>
  <c r="Q81" i="15"/>
  <c r="L81" i="15"/>
  <c r="G81" i="15"/>
  <c r="T80" i="15"/>
  <c r="W80" i="15" s="1"/>
  <c r="R80" i="15"/>
  <c r="Q80" i="15"/>
  <c r="L80" i="15"/>
  <c r="G80" i="15"/>
  <c r="T79" i="15"/>
  <c r="W79" i="15" s="1"/>
  <c r="R79" i="15"/>
  <c r="Q79" i="15"/>
  <c r="L79" i="15"/>
  <c r="G79" i="15"/>
  <c r="T78" i="15"/>
  <c r="R78" i="15"/>
  <c r="Q78" i="15"/>
  <c r="L78" i="15"/>
  <c r="U78" i="15" s="1"/>
  <c r="G78" i="15"/>
  <c r="T77" i="15"/>
  <c r="R77" i="15"/>
  <c r="Q77" i="15"/>
  <c r="L77" i="15"/>
  <c r="G77" i="15"/>
  <c r="T76" i="15"/>
  <c r="W76" i="15" s="1"/>
  <c r="R76" i="15"/>
  <c r="Q76" i="15"/>
  <c r="L76" i="15"/>
  <c r="G76" i="15"/>
  <c r="T75" i="15"/>
  <c r="W75" i="15" s="1"/>
  <c r="R75" i="15"/>
  <c r="Q75" i="15"/>
  <c r="L75" i="15"/>
  <c r="G75" i="15"/>
  <c r="T74" i="15"/>
  <c r="R74" i="15"/>
  <c r="Q74" i="15"/>
  <c r="L74" i="15"/>
  <c r="U74" i="15" s="1"/>
  <c r="G74" i="15"/>
  <c r="T73" i="15"/>
  <c r="R73" i="15"/>
  <c r="Q73" i="15"/>
  <c r="L73" i="15"/>
  <c r="G73" i="15"/>
  <c r="T72" i="15"/>
  <c r="W72" i="15" s="1"/>
  <c r="R72" i="15"/>
  <c r="Q72" i="15"/>
  <c r="L72" i="15"/>
  <c r="G72" i="15"/>
  <c r="T71" i="15"/>
  <c r="W71" i="15" s="1"/>
  <c r="R71" i="15"/>
  <c r="Q71" i="15"/>
  <c r="L71" i="15"/>
  <c r="G71" i="15"/>
  <c r="T70" i="15"/>
  <c r="R70" i="15"/>
  <c r="Q70" i="15"/>
  <c r="L70" i="15"/>
  <c r="U70" i="15" s="1"/>
  <c r="G70" i="15"/>
  <c r="T69" i="15"/>
  <c r="R69" i="15"/>
  <c r="Q69" i="15"/>
  <c r="L69" i="15"/>
  <c r="G69" i="15"/>
  <c r="T68" i="15"/>
  <c r="W68" i="15" s="1"/>
  <c r="R68" i="15"/>
  <c r="Q68" i="15"/>
  <c r="L68" i="15"/>
  <c r="G68" i="15"/>
  <c r="T67" i="15"/>
  <c r="W67" i="15" s="1"/>
  <c r="R67" i="15"/>
  <c r="Q67" i="15"/>
  <c r="L67" i="15"/>
  <c r="G67" i="15"/>
  <c r="T66" i="15"/>
  <c r="R66" i="15"/>
  <c r="Q66" i="15"/>
  <c r="L66" i="15"/>
  <c r="U66" i="15" s="1"/>
  <c r="G66" i="15"/>
  <c r="T65" i="15"/>
  <c r="R65" i="15"/>
  <c r="Q65" i="15"/>
  <c r="L65" i="15"/>
  <c r="G65" i="15"/>
  <c r="T64" i="15"/>
  <c r="W64" i="15" s="1"/>
  <c r="R64" i="15"/>
  <c r="Q64" i="15"/>
  <c r="L64" i="15"/>
  <c r="G64" i="15"/>
  <c r="T63" i="15"/>
  <c r="W63" i="15" s="1"/>
  <c r="R63" i="15"/>
  <c r="Q63" i="15"/>
  <c r="L63" i="15"/>
  <c r="G63" i="15"/>
  <c r="T62" i="15"/>
  <c r="R62" i="15"/>
  <c r="Q62" i="15"/>
  <c r="L62" i="15"/>
  <c r="U62" i="15" s="1"/>
  <c r="G62" i="15"/>
  <c r="T61" i="15"/>
  <c r="R61" i="15"/>
  <c r="Q61" i="15"/>
  <c r="L61" i="15"/>
  <c r="G61" i="15"/>
  <c r="T60" i="15"/>
  <c r="W60" i="15" s="1"/>
  <c r="R60" i="15"/>
  <c r="Q60" i="15"/>
  <c r="L60" i="15"/>
  <c r="G60" i="15"/>
  <c r="P59" i="15"/>
  <c r="P58" i="15" s="1"/>
  <c r="O59" i="15"/>
  <c r="N59" i="15"/>
  <c r="M59" i="15"/>
  <c r="M58" i="15" s="1"/>
  <c r="L59" i="15"/>
  <c r="K59" i="15"/>
  <c r="J59" i="15"/>
  <c r="J58" i="15" s="1"/>
  <c r="I59" i="15"/>
  <c r="H59" i="15"/>
  <c r="H58" i="15" s="1"/>
  <c r="F59" i="15"/>
  <c r="E59" i="15"/>
  <c r="E58" i="15" s="1"/>
  <c r="D59" i="15"/>
  <c r="C59" i="15"/>
  <c r="O58" i="15"/>
  <c r="C58" i="15"/>
  <c r="S56" i="15"/>
  <c r="V56" i="15" s="1"/>
  <c r="R56" i="15"/>
  <c r="S55" i="15"/>
  <c r="R55" i="15"/>
  <c r="S54" i="15"/>
  <c r="R54" i="15"/>
  <c r="V53" i="15"/>
  <c r="S53" i="15"/>
  <c r="R53" i="15"/>
  <c r="S52" i="15"/>
  <c r="R52" i="15"/>
  <c r="S51" i="15"/>
  <c r="R51" i="15"/>
  <c r="S50" i="15"/>
  <c r="R50" i="15"/>
  <c r="V50" i="15" s="1"/>
  <c r="Q49" i="15"/>
  <c r="O49" i="15"/>
  <c r="M49" i="15"/>
  <c r="L49" i="15"/>
  <c r="J49" i="15"/>
  <c r="H49" i="15"/>
  <c r="G49" i="15"/>
  <c r="E49" i="15"/>
  <c r="C49" i="15"/>
  <c r="S48" i="15"/>
  <c r="R48" i="15"/>
  <c r="V48" i="15" s="1"/>
  <c r="S47" i="15"/>
  <c r="R47" i="15"/>
  <c r="S46" i="15"/>
  <c r="R46" i="15"/>
  <c r="S45" i="15"/>
  <c r="R45" i="15"/>
  <c r="V45" i="15" s="1"/>
  <c r="S44" i="15"/>
  <c r="V44" i="15" s="1"/>
  <c r="R44" i="15"/>
  <c r="V43" i="15"/>
  <c r="S43" i="15"/>
  <c r="R43" i="15"/>
  <c r="S42" i="15"/>
  <c r="R42" i="15"/>
  <c r="S41" i="15"/>
  <c r="R41" i="15"/>
  <c r="Q40" i="15"/>
  <c r="O40" i="15"/>
  <c r="M40" i="15"/>
  <c r="L40" i="15"/>
  <c r="J40" i="15"/>
  <c r="H40" i="15"/>
  <c r="H11" i="15" s="1"/>
  <c r="G40" i="15"/>
  <c r="E40" i="15"/>
  <c r="C40" i="15"/>
  <c r="V39" i="15"/>
  <c r="S39" i="15"/>
  <c r="R39" i="15"/>
  <c r="S38" i="15"/>
  <c r="V38" i="15" s="1"/>
  <c r="R38" i="15"/>
  <c r="S37" i="15"/>
  <c r="R37" i="15"/>
  <c r="S36" i="15"/>
  <c r="R36" i="15"/>
  <c r="S35" i="15"/>
  <c r="R35" i="15"/>
  <c r="V35" i="15" s="1"/>
  <c r="S34" i="15"/>
  <c r="R34" i="15"/>
  <c r="S33" i="15"/>
  <c r="R33" i="15"/>
  <c r="S32" i="15"/>
  <c r="R32" i="15"/>
  <c r="S31" i="15"/>
  <c r="V31" i="15" s="1"/>
  <c r="R31" i="15"/>
  <c r="Q30" i="15"/>
  <c r="O30" i="15"/>
  <c r="M30" i="15"/>
  <c r="M11" i="15" s="1"/>
  <c r="M57" i="15" s="1"/>
  <c r="L30" i="15"/>
  <c r="J30" i="15"/>
  <c r="H30" i="15"/>
  <c r="G30" i="15"/>
  <c r="G11" i="15" s="1"/>
  <c r="E30" i="15"/>
  <c r="C30" i="15"/>
  <c r="S29" i="15"/>
  <c r="R29" i="15"/>
  <c r="S28" i="15"/>
  <c r="R28" i="15"/>
  <c r="R20" i="15" s="1"/>
  <c r="S27" i="15"/>
  <c r="R27" i="15"/>
  <c r="V27" i="15" s="1"/>
  <c r="S26" i="15"/>
  <c r="V26" i="15" s="1"/>
  <c r="R26" i="15"/>
  <c r="S25" i="15"/>
  <c r="R25" i="15"/>
  <c r="V25" i="15" s="1"/>
  <c r="S24" i="15"/>
  <c r="R24" i="15"/>
  <c r="S23" i="15"/>
  <c r="R23" i="15"/>
  <c r="V23" i="15" s="1"/>
  <c r="S22" i="15"/>
  <c r="V22" i="15" s="1"/>
  <c r="R22" i="15"/>
  <c r="S21" i="15"/>
  <c r="V21" i="15" s="1"/>
  <c r="R21" i="15"/>
  <c r="Q20" i="15"/>
  <c r="O20" i="15"/>
  <c r="M20" i="15"/>
  <c r="L20" i="15"/>
  <c r="L11" i="15" s="1"/>
  <c r="J20" i="15"/>
  <c r="H20" i="15"/>
  <c r="G20" i="15"/>
  <c r="E20" i="15"/>
  <c r="E11" i="15" s="1"/>
  <c r="E57" i="15" s="1"/>
  <c r="C20" i="15"/>
  <c r="S19" i="15"/>
  <c r="V19" i="15" s="1"/>
  <c r="R19" i="15"/>
  <c r="S18" i="15"/>
  <c r="R18" i="15"/>
  <c r="S17" i="15"/>
  <c r="R17" i="15"/>
  <c r="V17" i="15" s="1"/>
  <c r="S16" i="15"/>
  <c r="V16" i="15" s="1"/>
  <c r="R16" i="15"/>
  <c r="S15" i="15"/>
  <c r="R15" i="15"/>
  <c r="S14" i="15"/>
  <c r="R14" i="15"/>
  <c r="Q13" i="15"/>
  <c r="O13" i="15"/>
  <c r="M13" i="15"/>
  <c r="L13" i="15"/>
  <c r="J13" i="15"/>
  <c r="H13" i="15"/>
  <c r="G13" i="15"/>
  <c r="E13" i="15"/>
  <c r="C13" i="15"/>
  <c r="S12" i="15"/>
  <c r="V12" i="15" s="1"/>
  <c r="R12" i="15"/>
  <c r="D24" i="14"/>
  <c r="D17" i="14"/>
  <c r="D12" i="14" s="1"/>
  <c r="D10" i="14" s="1"/>
  <c r="F21" i="13"/>
  <c r="E21" i="13" s="1"/>
  <c r="F20" i="13"/>
  <c r="Q19" i="13"/>
  <c r="Q22" i="13" s="1"/>
  <c r="P19" i="13"/>
  <c r="P22" i="13" s="1"/>
  <c r="O19" i="13"/>
  <c r="O22" i="13" s="1"/>
  <c r="N19" i="13"/>
  <c r="N22" i="13" s="1"/>
  <c r="M19" i="13"/>
  <c r="M22" i="13" s="1"/>
  <c r="L19" i="13"/>
  <c r="L22" i="13" s="1"/>
  <c r="K19" i="13"/>
  <c r="K22" i="13" s="1"/>
  <c r="J19" i="13"/>
  <c r="I19" i="13"/>
  <c r="H19" i="13"/>
  <c r="G19" i="13"/>
  <c r="G22" i="13" s="1"/>
  <c r="F18" i="13"/>
  <c r="E18" i="13" s="1"/>
  <c r="Q16" i="13"/>
  <c r="P16" i="13"/>
  <c r="O16" i="13"/>
  <c r="N16" i="13"/>
  <c r="M16" i="13"/>
  <c r="L16" i="13"/>
  <c r="K16" i="13"/>
  <c r="J16" i="13"/>
  <c r="I16" i="13"/>
  <c r="H16" i="13"/>
  <c r="G16" i="13"/>
  <c r="F15" i="13"/>
  <c r="E15" i="13" s="1"/>
  <c r="F14" i="13"/>
  <c r="C93" i="12"/>
  <c r="C84" i="12"/>
  <c r="C76" i="12" s="1"/>
  <c r="C77" i="12"/>
  <c r="C67" i="12"/>
  <c r="C66" i="12" s="1"/>
  <c r="C46" i="12"/>
  <c r="C41" i="12"/>
  <c r="C39" i="12" s="1"/>
  <c r="C29" i="12"/>
  <c r="C26" i="12" s="1"/>
  <c r="C25" i="12" s="1"/>
  <c r="C16" i="12"/>
  <c r="C14" i="12" s="1"/>
  <c r="C11" i="12" s="1"/>
  <c r="C36" i="12" s="1"/>
  <c r="C38" i="12" s="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C283" i="10"/>
  <c r="C271" i="10"/>
  <c r="C261" i="10"/>
  <c r="C255" i="10"/>
  <c r="C244" i="10" s="1"/>
  <c r="C232" i="10"/>
  <c r="C228" i="10"/>
  <c r="C216" i="10"/>
  <c r="C204" i="10"/>
  <c r="C198" i="10"/>
  <c r="C186" i="10"/>
  <c r="C174" i="10"/>
  <c r="C162" i="10"/>
  <c r="C150" i="10"/>
  <c r="C138" i="10"/>
  <c r="C126" i="10"/>
  <c r="C125" i="10"/>
  <c r="C124" i="10"/>
  <c r="C21" i="10" s="1"/>
  <c r="C123" i="10"/>
  <c r="C122" i="10"/>
  <c r="C121" i="10"/>
  <c r="C120" i="10"/>
  <c r="C17" i="10" s="1"/>
  <c r="C119" i="10"/>
  <c r="C118" i="10"/>
  <c r="C15" i="10" s="1"/>
  <c r="C117" i="10"/>
  <c r="C116" i="10"/>
  <c r="C115" i="10"/>
  <c r="C102" i="10"/>
  <c r="C90" i="10"/>
  <c r="C78" i="10"/>
  <c r="C66" i="10"/>
  <c r="C65" i="10"/>
  <c r="C64" i="10"/>
  <c r="C63" i="10"/>
  <c r="C20" i="10" s="1"/>
  <c r="C62" i="10"/>
  <c r="C61" i="10"/>
  <c r="C18" i="10" s="1"/>
  <c r="C60" i="10"/>
  <c r="C59" i="10"/>
  <c r="C16" i="10" s="1"/>
  <c r="C58" i="10"/>
  <c r="C57" i="10"/>
  <c r="C14" i="10" s="1"/>
  <c r="C56" i="10"/>
  <c r="C55" i="10"/>
  <c r="C12" i="10" s="1"/>
  <c r="C39" i="10"/>
  <c r="C23" i="10"/>
  <c r="C19" i="10"/>
  <c r="C13" i="10"/>
  <c r="E43" i="9"/>
  <c r="D43" i="9" s="1"/>
  <c r="P42" i="9"/>
  <c r="O42" i="9"/>
  <c r="N42" i="9"/>
  <c r="M42" i="9"/>
  <c r="L42" i="9"/>
  <c r="K42" i="9"/>
  <c r="J42" i="9"/>
  <c r="I42" i="9"/>
  <c r="H42" i="9"/>
  <c r="G42" i="9"/>
  <c r="F42" i="9"/>
  <c r="P41" i="9"/>
  <c r="O41" i="9"/>
  <c r="N41" i="9"/>
  <c r="M41" i="9"/>
  <c r="L41" i="9"/>
  <c r="K41" i="9"/>
  <c r="J41" i="9"/>
  <c r="I41" i="9"/>
  <c r="H41" i="9"/>
  <c r="G41" i="9"/>
  <c r="F41" i="9"/>
  <c r="P40" i="9"/>
  <c r="O40" i="9"/>
  <c r="N40" i="9"/>
  <c r="M40" i="9"/>
  <c r="L40" i="9"/>
  <c r="K40" i="9"/>
  <c r="J40" i="9"/>
  <c r="I40" i="9"/>
  <c r="H40" i="9"/>
  <c r="G40" i="9"/>
  <c r="F40" i="9"/>
  <c r="P39" i="9"/>
  <c r="O39" i="9"/>
  <c r="N39" i="9"/>
  <c r="M39" i="9"/>
  <c r="M37" i="9" s="1"/>
  <c r="L39" i="9"/>
  <c r="K39" i="9"/>
  <c r="J39" i="9"/>
  <c r="I39" i="9"/>
  <c r="I37" i="9" s="1"/>
  <c r="H39" i="9"/>
  <c r="G39" i="9"/>
  <c r="F39" i="9"/>
  <c r="P38" i="9"/>
  <c r="P37" i="9" s="1"/>
  <c r="O38" i="9"/>
  <c r="N38" i="9"/>
  <c r="M38" i="9"/>
  <c r="L38" i="9"/>
  <c r="K38" i="9"/>
  <c r="J38" i="9"/>
  <c r="I38" i="9"/>
  <c r="H38" i="9"/>
  <c r="G38" i="9"/>
  <c r="F38" i="9"/>
  <c r="H37" i="9"/>
  <c r="D37" i="9"/>
  <c r="P36" i="9"/>
  <c r="O36" i="9"/>
  <c r="N36" i="9"/>
  <c r="M36" i="9"/>
  <c r="L36" i="9"/>
  <c r="K36" i="9"/>
  <c r="J36" i="9"/>
  <c r="I36" i="9"/>
  <c r="H36" i="9"/>
  <c r="G36" i="9"/>
  <c r="F36" i="9"/>
  <c r="F33" i="9" s="1"/>
  <c r="P35" i="9"/>
  <c r="O35" i="9"/>
  <c r="O33" i="9" s="1"/>
  <c r="N35" i="9"/>
  <c r="M35" i="9"/>
  <c r="M33" i="9" s="1"/>
  <c r="L35" i="9"/>
  <c r="K35" i="9"/>
  <c r="J35" i="9"/>
  <c r="I35" i="9"/>
  <c r="I33" i="9" s="1"/>
  <c r="H35" i="9"/>
  <c r="G35" i="9"/>
  <c r="G33" i="9" s="1"/>
  <c r="F35" i="9"/>
  <c r="P34" i="9"/>
  <c r="O34" i="9"/>
  <c r="N34" i="9"/>
  <c r="N33" i="9" s="1"/>
  <c r="M34" i="9"/>
  <c r="L34" i="9"/>
  <c r="K34" i="9"/>
  <c r="J34" i="9"/>
  <c r="I34" i="9"/>
  <c r="H34" i="9"/>
  <c r="E34" i="9" s="1"/>
  <c r="G34" i="9"/>
  <c r="F34" i="9"/>
  <c r="K33" i="9"/>
  <c r="D33" i="9"/>
  <c r="P32" i="9"/>
  <c r="O32" i="9"/>
  <c r="N32" i="9"/>
  <c r="M32" i="9"/>
  <c r="L32" i="9"/>
  <c r="K32" i="9"/>
  <c r="J32" i="9"/>
  <c r="I32" i="9"/>
  <c r="H32" i="9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P30" i="9"/>
  <c r="O30" i="9"/>
  <c r="N30" i="9"/>
  <c r="M30" i="9"/>
  <c r="L30" i="9"/>
  <c r="K30" i="9"/>
  <c r="J30" i="9"/>
  <c r="I30" i="9"/>
  <c r="H30" i="9"/>
  <c r="G30" i="9"/>
  <c r="F30" i="9"/>
  <c r="E30" i="9" s="1"/>
  <c r="P29" i="9"/>
  <c r="O29" i="9"/>
  <c r="N29" i="9"/>
  <c r="M29" i="9"/>
  <c r="L29" i="9"/>
  <c r="K29" i="9"/>
  <c r="J29" i="9"/>
  <c r="I29" i="9"/>
  <c r="H29" i="9"/>
  <c r="G29" i="9"/>
  <c r="F29" i="9"/>
  <c r="E29" i="9" s="1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E26" i="9" s="1"/>
  <c r="P25" i="9"/>
  <c r="O25" i="9"/>
  <c r="N25" i="9"/>
  <c r="M25" i="9"/>
  <c r="L25" i="9"/>
  <c r="K25" i="9"/>
  <c r="J25" i="9"/>
  <c r="I25" i="9"/>
  <c r="H25" i="9"/>
  <c r="G25" i="9"/>
  <c r="F25" i="9"/>
  <c r="E25" i="9" s="1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E22" i="9" s="1"/>
  <c r="P21" i="9"/>
  <c r="O21" i="9"/>
  <c r="N21" i="9"/>
  <c r="M21" i="9"/>
  <c r="L21" i="9"/>
  <c r="K21" i="9"/>
  <c r="J21" i="9"/>
  <c r="I21" i="9"/>
  <c r="H21" i="9"/>
  <c r="G21" i="9"/>
  <c r="F21" i="9"/>
  <c r="E21" i="9" s="1"/>
  <c r="P20" i="9"/>
  <c r="O20" i="9"/>
  <c r="N20" i="9"/>
  <c r="M20" i="9"/>
  <c r="L20" i="9"/>
  <c r="K20" i="9"/>
  <c r="J20" i="9"/>
  <c r="I20" i="9"/>
  <c r="H20" i="9"/>
  <c r="G20" i="9"/>
  <c r="F20" i="9"/>
  <c r="P19" i="9"/>
  <c r="O19" i="9"/>
  <c r="N19" i="9"/>
  <c r="M19" i="9"/>
  <c r="L19" i="9"/>
  <c r="K19" i="9"/>
  <c r="J19" i="9"/>
  <c r="I19" i="9"/>
  <c r="H19" i="9"/>
  <c r="G19" i="9"/>
  <c r="F19" i="9"/>
  <c r="P18" i="9"/>
  <c r="P17" i="9" s="1"/>
  <c r="O18" i="9"/>
  <c r="N18" i="9"/>
  <c r="N17" i="9" s="1"/>
  <c r="M18" i="9"/>
  <c r="L18" i="9"/>
  <c r="L17" i="9" s="1"/>
  <c r="K18" i="9"/>
  <c r="J18" i="9"/>
  <c r="J17" i="9" s="1"/>
  <c r="I18" i="9"/>
  <c r="H18" i="9"/>
  <c r="H17" i="9" s="1"/>
  <c r="G18" i="9"/>
  <c r="F18" i="9"/>
  <c r="E18" i="9" s="1"/>
  <c r="O17" i="9"/>
  <c r="M17" i="9"/>
  <c r="K17" i="9"/>
  <c r="I17" i="9"/>
  <c r="G17" i="9"/>
  <c r="D17" i="9"/>
  <c r="D14" i="9" s="1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E58" i="8"/>
  <c r="D58" i="8"/>
  <c r="E57" i="8"/>
  <c r="D57" i="8" s="1"/>
  <c r="E56" i="8"/>
  <c r="D56" i="8" s="1"/>
  <c r="E55" i="8"/>
  <c r="D55" i="8" s="1"/>
  <c r="E54" i="8"/>
  <c r="D54" i="8"/>
  <c r="E53" i="8"/>
  <c r="D53" i="8" s="1"/>
  <c r="E52" i="8"/>
  <c r="D52" i="8" s="1"/>
  <c r="E51" i="8"/>
  <c r="D51" i="8" s="1"/>
  <c r="E50" i="8"/>
  <c r="D50" i="8"/>
  <c r="E49" i="8"/>
  <c r="D49" i="8" s="1"/>
  <c r="E48" i="8"/>
  <c r="D48" i="8" s="1"/>
  <c r="E47" i="8"/>
  <c r="D47" i="8" s="1"/>
  <c r="E46" i="8"/>
  <c r="D46" i="8"/>
  <c r="E45" i="8"/>
  <c r="D45" i="8" s="1"/>
  <c r="E44" i="8"/>
  <c r="D44" i="8" s="1"/>
  <c r="E43" i="8"/>
  <c r="D43" i="8" s="1"/>
  <c r="E42" i="8"/>
  <c r="D42" i="8"/>
  <c r="E41" i="8"/>
  <c r="D41" i="8" s="1"/>
  <c r="E40" i="8"/>
  <c r="D40" i="8" s="1"/>
  <c r="E39" i="8"/>
  <c r="D39" i="8" s="1"/>
  <c r="P37" i="8"/>
  <c r="O37" i="8"/>
  <c r="N37" i="8"/>
  <c r="M37" i="8"/>
  <c r="L37" i="8"/>
  <c r="K37" i="8"/>
  <c r="J37" i="8"/>
  <c r="I37" i="8"/>
  <c r="H37" i="8"/>
  <c r="G37" i="8"/>
  <c r="F37" i="8"/>
  <c r="P36" i="8"/>
  <c r="O36" i="8"/>
  <c r="N36" i="8"/>
  <c r="M36" i="8"/>
  <c r="L36" i="8"/>
  <c r="L33" i="8" s="1"/>
  <c r="K36" i="8"/>
  <c r="J36" i="8"/>
  <c r="I36" i="8"/>
  <c r="H36" i="8"/>
  <c r="G36" i="8"/>
  <c r="F36" i="8"/>
  <c r="P35" i="8"/>
  <c r="O35" i="8"/>
  <c r="N35" i="8"/>
  <c r="M35" i="8"/>
  <c r="L35" i="8"/>
  <c r="K35" i="8"/>
  <c r="J35" i="8"/>
  <c r="I35" i="8"/>
  <c r="H35" i="8"/>
  <c r="G35" i="8"/>
  <c r="F35" i="8"/>
  <c r="P34" i="8"/>
  <c r="O34" i="8"/>
  <c r="N34" i="8"/>
  <c r="M34" i="8"/>
  <c r="L34" i="8"/>
  <c r="K34" i="8"/>
  <c r="J34" i="8"/>
  <c r="J33" i="8" s="1"/>
  <c r="I34" i="8"/>
  <c r="H34" i="8"/>
  <c r="G34" i="8"/>
  <c r="F34" i="8"/>
  <c r="N33" i="8"/>
  <c r="I33" i="8"/>
  <c r="H33" i="8"/>
  <c r="F33" i="8"/>
  <c r="D33" i="8"/>
  <c r="P32" i="8"/>
  <c r="O32" i="8"/>
  <c r="N32" i="8"/>
  <c r="M32" i="8"/>
  <c r="L32" i="8"/>
  <c r="K32" i="8"/>
  <c r="J32" i="8"/>
  <c r="I32" i="8"/>
  <c r="H32" i="8"/>
  <c r="G32" i="8"/>
  <c r="F32" i="8"/>
  <c r="F29" i="8" s="1"/>
  <c r="P31" i="8"/>
  <c r="O31" i="8"/>
  <c r="O29" i="8" s="1"/>
  <c r="N31" i="8"/>
  <c r="M31" i="8"/>
  <c r="L31" i="8"/>
  <c r="K31" i="8"/>
  <c r="J31" i="8"/>
  <c r="I31" i="8"/>
  <c r="H31" i="8"/>
  <c r="G31" i="8"/>
  <c r="G29" i="8" s="1"/>
  <c r="F31" i="8"/>
  <c r="P30" i="8"/>
  <c r="P29" i="8" s="1"/>
  <c r="O30" i="8"/>
  <c r="N30" i="8"/>
  <c r="M30" i="8"/>
  <c r="M29" i="8" s="1"/>
  <c r="L30" i="8"/>
  <c r="L29" i="8" s="1"/>
  <c r="K30" i="8"/>
  <c r="J30" i="8"/>
  <c r="J29" i="8" s="1"/>
  <c r="I30" i="8"/>
  <c r="H30" i="8"/>
  <c r="G30" i="8"/>
  <c r="F30" i="8"/>
  <c r="N29" i="8"/>
  <c r="K29" i="8"/>
  <c r="I29" i="8"/>
  <c r="D29" i="8"/>
  <c r="P28" i="8"/>
  <c r="O28" i="8"/>
  <c r="N28" i="8"/>
  <c r="M28" i="8"/>
  <c r="L28" i="8"/>
  <c r="K28" i="8"/>
  <c r="J28" i="8"/>
  <c r="I28" i="8"/>
  <c r="H28" i="8"/>
  <c r="G28" i="8"/>
  <c r="F28" i="8"/>
  <c r="E28" i="8" s="1"/>
  <c r="P27" i="8"/>
  <c r="O27" i="8"/>
  <c r="N27" i="8"/>
  <c r="M27" i="8"/>
  <c r="L27" i="8"/>
  <c r="K27" i="8"/>
  <c r="J27" i="8"/>
  <c r="I27" i="8"/>
  <c r="H27" i="8"/>
  <c r="G27" i="8"/>
  <c r="F27" i="8"/>
  <c r="E27" i="8" s="1"/>
  <c r="P26" i="8"/>
  <c r="O26" i="8"/>
  <c r="N26" i="8"/>
  <c r="M26" i="8"/>
  <c r="L26" i="8"/>
  <c r="K26" i="8"/>
  <c r="J26" i="8"/>
  <c r="I26" i="8"/>
  <c r="H26" i="8"/>
  <c r="G26" i="8"/>
  <c r="F26" i="8"/>
  <c r="E26" i="8" s="1"/>
  <c r="P25" i="8"/>
  <c r="O25" i="8"/>
  <c r="N25" i="8"/>
  <c r="M25" i="8"/>
  <c r="L25" i="8"/>
  <c r="K25" i="8"/>
  <c r="J25" i="8"/>
  <c r="I25" i="8"/>
  <c r="H25" i="8"/>
  <c r="G25" i="8"/>
  <c r="F25" i="8"/>
  <c r="E25" i="8" s="1"/>
  <c r="P24" i="8"/>
  <c r="O24" i="8"/>
  <c r="N24" i="8"/>
  <c r="M24" i="8"/>
  <c r="L24" i="8"/>
  <c r="K24" i="8"/>
  <c r="J24" i="8"/>
  <c r="I24" i="8"/>
  <c r="H24" i="8"/>
  <c r="G24" i="8"/>
  <c r="F24" i="8"/>
  <c r="E24" i="8" s="1"/>
  <c r="P23" i="8"/>
  <c r="O23" i="8"/>
  <c r="N23" i="8"/>
  <c r="M23" i="8"/>
  <c r="L23" i="8"/>
  <c r="K23" i="8"/>
  <c r="J23" i="8"/>
  <c r="I23" i="8"/>
  <c r="H23" i="8"/>
  <c r="G23" i="8"/>
  <c r="F23" i="8"/>
  <c r="E23" i="8" s="1"/>
  <c r="P22" i="8"/>
  <c r="O22" i="8"/>
  <c r="N22" i="8"/>
  <c r="M22" i="8"/>
  <c r="L22" i="8"/>
  <c r="K22" i="8"/>
  <c r="J22" i="8"/>
  <c r="I22" i="8"/>
  <c r="H22" i="8"/>
  <c r="G22" i="8"/>
  <c r="F22" i="8"/>
  <c r="E22" i="8" s="1"/>
  <c r="P21" i="8"/>
  <c r="O21" i="8"/>
  <c r="N21" i="8"/>
  <c r="M21" i="8"/>
  <c r="L21" i="8"/>
  <c r="K21" i="8"/>
  <c r="J21" i="8"/>
  <c r="I21" i="8"/>
  <c r="H21" i="8"/>
  <c r="G21" i="8"/>
  <c r="F21" i="8"/>
  <c r="E21" i="8" s="1"/>
  <c r="P20" i="8"/>
  <c r="O20" i="8"/>
  <c r="N20" i="8"/>
  <c r="M20" i="8"/>
  <c r="L20" i="8"/>
  <c r="K20" i="8"/>
  <c r="J20" i="8"/>
  <c r="I20" i="8"/>
  <c r="H20" i="8"/>
  <c r="G20" i="8"/>
  <c r="F20" i="8"/>
  <c r="E20" i="8" s="1"/>
  <c r="P19" i="8"/>
  <c r="O19" i="8"/>
  <c r="N19" i="8"/>
  <c r="M19" i="8"/>
  <c r="L19" i="8"/>
  <c r="K19" i="8"/>
  <c r="J19" i="8"/>
  <c r="I19" i="8"/>
  <c r="H19" i="8"/>
  <c r="G19" i="8"/>
  <c r="F19" i="8"/>
  <c r="E19" i="8" s="1"/>
  <c r="P18" i="8"/>
  <c r="O18" i="8"/>
  <c r="N18" i="8"/>
  <c r="M18" i="8"/>
  <c r="L18" i="8"/>
  <c r="K18" i="8"/>
  <c r="J18" i="8"/>
  <c r="I18" i="8"/>
  <c r="H18" i="8"/>
  <c r="G18" i="8"/>
  <c r="F18" i="8"/>
  <c r="E18" i="8" s="1"/>
  <c r="P17" i="8"/>
  <c r="O17" i="8"/>
  <c r="N17" i="8"/>
  <c r="M17" i="8"/>
  <c r="L17" i="8"/>
  <c r="K17" i="8"/>
  <c r="J17" i="8"/>
  <c r="I17" i="8"/>
  <c r="H17" i="8"/>
  <c r="G17" i="8"/>
  <c r="F17" i="8"/>
  <c r="D17" i="8"/>
  <c r="D14" i="8" s="1"/>
  <c r="P16" i="8"/>
  <c r="O16" i="8"/>
  <c r="N16" i="8"/>
  <c r="M16" i="8"/>
  <c r="L16" i="8"/>
  <c r="K16" i="8"/>
  <c r="J16" i="8"/>
  <c r="I16" i="8"/>
  <c r="H16" i="8"/>
  <c r="G16" i="8"/>
  <c r="F16" i="8"/>
  <c r="P15" i="8"/>
  <c r="O15" i="8"/>
  <c r="N15" i="8"/>
  <c r="M15" i="8"/>
  <c r="L15" i="8"/>
  <c r="K15" i="8"/>
  <c r="J15" i="8"/>
  <c r="I15" i="8"/>
  <c r="H15" i="8"/>
  <c r="G15" i="8"/>
  <c r="F15" i="8"/>
  <c r="D40" i="7"/>
  <c r="D31" i="7"/>
  <c r="D26" i="7"/>
  <c r="D22" i="7"/>
  <c r="D16" i="7"/>
  <c r="D13" i="7" s="1"/>
  <c r="D10" i="7" s="1"/>
  <c r="H70" i="6"/>
  <c r="H69" i="6"/>
  <c r="H66" i="6"/>
  <c r="H63" i="6"/>
  <c r="H62" i="6"/>
  <c r="Q48" i="6"/>
  <c r="R48" i="6" s="1"/>
  <c r="S42" i="6"/>
  <c r="R41" i="6"/>
  <c r="P41" i="6"/>
  <c r="N41" i="6"/>
  <c r="L41" i="6"/>
  <c r="J41" i="6"/>
  <c r="F41" i="6"/>
  <c r="D41" i="6"/>
  <c r="R40" i="6"/>
  <c r="P40" i="6"/>
  <c r="N40" i="6"/>
  <c r="L40" i="6"/>
  <c r="L39" i="6" s="1"/>
  <c r="J40" i="6"/>
  <c r="F40" i="6"/>
  <c r="D40" i="6"/>
  <c r="R39" i="6"/>
  <c r="Q39" i="6"/>
  <c r="P39" i="6"/>
  <c r="O39" i="6"/>
  <c r="M39" i="6"/>
  <c r="K39" i="6"/>
  <c r="J39" i="6"/>
  <c r="I39" i="6"/>
  <c r="F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L29" i="6" s="1"/>
  <c r="J32" i="6"/>
  <c r="F32" i="6"/>
  <c r="D32" i="6"/>
  <c r="R31" i="6"/>
  <c r="R29" i="6" s="1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M29" i="6"/>
  <c r="K29" i="6"/>
  <c r="J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R13" i="6" s="1"/>
  <c r="Q53" i="6" s="1"/>
  <c r="R53" i="6" s="1"/>
  <c r="P24" i="6"/>
  <c r="N24" i="6"/>
  <c r="L24" i="6"/>
  <c r="J24" i="6"/>
  <c r="H24" i="6"/>
  <c r="F24" i="6"/>
  <c r="F13" i="6" s="1"/>
  <c r="D24" i="6"/>
  <c r="S23" i="6"/>
  <c r="S22" i="6"/>
  <c r="S21" i="6"/>
  <c r="S20" i="6"/>
  <c r="S19" i="6"/>
  <c r="S18" i="6"/>
  <c r="S17" i="6"/>
  <c r="S16" i="6"/>
  <c r="S15" i="6"/>
  <c r="R14" i="6"/>
  <c r="P14" i="6"/>
  <c r="P13" i="6" s="1"/>
  <c r="N14" i="6"/>
  <c r="L14" i="6"/>
  <c r="L13" i="6" s="1"/>
  <c r="J14" i="6"/>
  <c r="J13" i="6" s="1"/>
  <c r="I55" i="6" s="1"/>
  <c r="H14" i="6"/>
  <c r="H13" i="6" s="1"/>
  <c r="F14" i="6"/>
  <c r="D14" i="6"/>
  <c r="D13" i="6" s="1"/>
  <c r="C52" i="6" s="1"/>
  <c r="D52" i="6" s="1"/>
  <c r="N13" i="6"/>
  <c r="H70" i="5"/>
  <c r="H68" i="5" s="1"/>
  <c r="H69" i="5"/>
  <c r="H66" i="5"/>
  <c r="H63" i="5"/>
  <c r="H58" i="5" s="1"/>
  <c r="H62" i="5"/>
  <c r="S42" i="5"/>
  <c r="R41" i="5"/>
  <c r="P41" i="5"/>
  <c r="P39" i="5" s="1"/>
  <c r="N41" i="5"/>
  <c r="L41" i="5"/>
  <c r="J41" i="5"/>
  <c r="F41" i="5"/>
  <c r="F39" i="5" s="1"/>
  <c r="D41" i="5"/>
  <c r="R40" i="5"/>
  <c r="R39" i="5" s="1"/>
  <c r="P40" i="5"/>
  <c r="N40" i="5"/>
  <c r="N39" i="5" s="1"/>
  <c r="L40" i="5"/>
  <c r="L39" i="5" s="1"/>
  <c r="J40" i="5"/>
  <c r="J39" i="5" s="1"/>
  <c r="F40" i="5"/>
  <c r="D40" i="5"/>
  <c r="D39" i="5" s="1"/>
  <c r="Q39" i="5"/>
  <c r="O39" i="5"/>
  <c r="M39" i="5"/>
  <c r="K39" i="5"/>
  <c r="I39" i="5"/>
  <c r="E39" i="5"/>
  <c r="C39" i="5"/>
  <c r="R38" i="5"/>
  <c r="P38" i="5"/>
  <c r="N38" i="5"/>
  <c r="L38" i="5"/>
  <c r="J38" i="5"/>
  <c r="F38" i="5"/>
  <c r="D38" i="5"/>
  <c r="R37" i="5"/>
  <c r="P37" i="5"/>
  <c r="N37" i="5"/>
  <c r="L37" i="5"/>
  <c r="J37" i="5"/>
  <c r="F37" i="5"/>
  <c r="D37" i="5"/>
  <c r="R36" i="5"/>
  <c r="P36" i="5"/>
  <c r="N36" i="5"/>
  <c r="L36" i="5"/>
  <c r="J36" i="5"/>
  <c r="F36" i="5"/>
  <c r="D36" i="5"/>
  <c r="R35" i="5"/>
  <c r="P35" i="5"/>
  <c r="N35" i="5"/>
  <c r="L35" i="5"/>
  <c r="J35" i="5"/>
  <c r="F35" i="5"/>
  <c r="D35" i="5"/>
  <c r="R34" i="5"/>
  <c r="P34" i="5"/>
  <c r="N34" i="5"/>
  <c r="L34" i="5"/>
  <c r="J34" i="5"/>
  <c r="F34" i="5"/>
  <c r="D34" i="5"/>
  <c r="R33" i="5"/>
  <c r="P33" i="5"/>
  <c r="N33" i="5"/>
  <c r="L33" i="5"/>
  <c r="J33" i="5"/>
  <c r="J29" i="5" s="1"/>
  <c r="F33" i="5"/>
  <c r="D33" i="5"/>
  <c r="R32" i="5"/>
  <c r="P32" i="5"/>
  <c r="N32" i="5"/>
  <c r="L32" i="5"/>
  <c r="J32" i="5"/>
  <c r="F32" i="5"/>
  <c r="S32" i="5" s="1"/>
  <c r="D32" i="5"/>
  <c r="R31" i="5"/>
  <c r="P31" i="5"/>
  <c r="N31" i="5"/>
  <c r="N29" i="5" s="1"/>
  <c r="L31" i="5"/>
  <c r="J31" i="5"/>
  <c r="F31" i="5"/>
  <c r="D31" i="5"/>
  <c r="R30" i="5"/>
  <c r="P30" i="5"/>
  <c r="N30" i="5"/>
  <c r="L30" i="5"/>
  <c r="J30" i="5"/>
  <c r="F30" i="5"/>
  <c r="D30" i="5"/>
  <c r="D29" i="5" s="1"/>
  <c r="R29" i="5"/>
  <c r="Q29" i="5"/>
  <c r="O29" i="5"/>
  <c r="M29" i="5"/>
  <c r="K29" i="5"/>
  <c r="I29" i="5"/>
  <c r="E29" i="5"/>
  <c r="C29" i="5"/>
  <c r="S27" i="5"/>
  <c r="Q27" i="5"/>
  <c r="O27" i="5"/>
  <c r="M27" i="5"/>
  <c r="K27" i="5"/>
  <c r="I27" i="5"/>
  <c r="E27" i="5"/>
  <c r="C27" i="5"/>
  <c r="S26" i="5"/>
  <c r="S25" i="5"/>
  <c r="R24" i="5"/>
  <c r="P24" i="5"/>
  <c r="N24" i="5"/>
  <c r="L24" i="5"/>
  <c r="L13" i="5" s="1"/>
  <c r="J24" i="5"/>
  <c r="H24" i="5"/>
  <c r="F24" i="5"/>
  <c r="D24" i="5"/>
  <c r="S24" i="5" s="1"/>
  <c r="S23" i="5"/>
  <c r="S22" i="5"/>
  <c r="S21" i="5"/>
  <c r="S20" i="5"/>
  <c r="S19" i="5"/>
  <c r="S18" i="5"/>
  <c r="S17" i="5"/>
  <c r="S16" i="5"/>
  <c r="S15" i="5"/>
  <c r="R14" i="5"/>
  <c r="R13" i="5" s="1"/>
  <c r="P14" i="5"/>
  <c r="N14" i="5"/>
  <c r="N13" i="5" s="1"/>
  <c r="L14" i="5"/>
  <c r="J14" i="5"/>
  <c r="J13" i="5" s="1"/>
  <c r="H14" i="5"/>
  <c r="F14" i="5"/>
  <c r="F13" i="5" s="1"/>
  <c r="D14" i="5"/>
  <c r="P13" i="5"/>
  <c r="O50" i="5" s="1"/>
  <c r="P50" i="5" s="1"/>
  <c r="H13" i="5"/>
  <c r="C143" i="4"/>
  <c r="C142" i="4" s="1"/>
  <c r="C136" i="4"/>
  <c r="C132" i="4"/>
  <c r="C125" i="4"/>
  <c r="C124" i="4" s="1"/>
  <c r="C119" i="4" s="1"/>
  <c r="C98" i="4"/>
  <c r="C88" i="4" s="1"/>
  <c r="C87" i="4" s="1"/>
  <c r="C66" i="4"/>
  <c r="C56" i="4"/>
  <c r="C37" i="4"/>
  <c r="C36" i="4"/>
  <c r="C30" i="4"/>
  <c r="C26" i="4"/>
  <c r="C19" i="4"/>
  <c r="C18" i="4"/>
  <c r="C12" i="4" s="1"/>
  <c r="C11" i="4" s="1"/>
  <c r="D206" i="3"/>
  <c r="D205" i="3"/>
  <c r="D196" i="3"/>
  <c r="D191" i="3"/>
  <c r="D74" i="3"/>
  <c r="D61" i="3"/>
  <c r="D53" i="2"/>
  <c r="D49" i="2"/>
  <c r="D48" i="2"/>
  <c r="D37" i="2"/>
  <c r="D36" i="2" s="1"/>
  <c r="D30" i="2"/>
  <c r="D29" i="2"/>
  <c r="D28" i="2"/>
  <c r="D27" i="2"/>
  <c r="D18" i="2"/>
  <c r="D17" i="2" s="1"/>
  <c r="C97" i="1"/>
  <c r="C88" i="1"/>
  <c r="C83" i="1"/>
  <c r="C80" i="1"/>
  <c r="C77" i="1"/>
  <c r="C73" i="1"/>
  <c r="C67" i="1"/>
  <c r="C66" i="1" s="1"/>
  <c r="C60" i="1"/>
  <c r="C55" i="1"/>
  <c r="C47" i="1"/>
  <c r="C42" i="1"/>
  <c r="C32" i="1"/>
  <c r="C20" i="1"/>
  <c r="C12" i="1"/>
  <c r="K50" i="5" l="1"/>
  <c r="L50" i="5" s="1"/>
  <c r="L64" i="5" s="1"/>
  <c r="K48" i="5"/>
  <c r="L48" i="5" s="1"/>
  <c r="K52" i="5"/>
  <c r="L52" i="5" s="1"/>
  <c r="K56" i="5"/>
  <c r="L56" i="5" s="1"/>
  <c r="L70" i="5" s="1"/>
  <c r="H57" i="5"/>
  <c r="J14" i="8"/>
  <c r="D25" i="2"/>
  <c r="D26" i="2"/>
  <c r="E17" i="8"/>
  <c r="C11" i="1"/>
  <c r="C65" i="1" s="1"/>
  <c r="C46" i="1"/>
  <c r="C87" i="1"/>
  <c r="C110" i="1" s="1"/>
  <c r="D47" i="2"/>
  <c r="S31" i="5"/>
  <c r="L62" i="5"/>
  <c r="S41" i="5"/>
  <c r="I14" i="8"/>
  <c r="F17" i="9"/>
  <c r="C22" i="10"/>
  <c r="S30" i="5"/>
  <c r="K47" i="6"/>
  <c r="L47" i="6" s="1"/>
  <c r="K53" i="6"/>
  <c r="L53" i="6" s="1"/>
  <c r="L67" i="6" s="1"/>
  <c r="N14" i="8"/>
  <c r="E32" i="8"/>
  <c r="E20" i="9"/>
  <c r="E28" i="9"/>
  <c r="E32" i="9"/>
  <c r="J33" i="9"/>
  <c r="E36" i="9"/>
  <c r="E38" i="9"/>
  <c r="E42" i="9"/>
  <c r="U65" i="15"/>
  <c r="U69" i="15"/>
  <c r="U73" i="15"/>
  <c r="U77" i="15"/>
  <c r="U81" i="15"/>
  <c r="U85" i="15"/>
  <c r="U89" i="15"/>
  <c r="U122" i="15"/>
  <c r="U125" i="15"/>
  <c r="P29" i="5"/>
  <c r="S34" i="5"/>
  <c r="S40" i="5"/>
  <c r="E24" i="9"/>
  <c r="D13" i="5"/>
  <c r="S14" i="5"/>
  <c r="S33" i="5"/>
  <c r="S24" i="6"/>
  <c r="N29" i="6"/>
  <c r="S38" i="6"/>
  <c r="O14" i="8"/>
  <c r="E31" i="8"/>
  <c r="P33" i="8"/>
  <c r="M33" i="8"/>
  <c r="M14" i="8" s="1"/>
  <c r="E36" i="8"/>
  <c r="E19" i="9"/>
  <c r="E17" i="9" s="1"/>
  <c r="E23" i="9"/>
  <c r="E27" i="9"/>
  <c r="E31" i="9"/>
  <c r="Q59" i="15"/>
  <c r="U98" i="15"/>
  <c r="U101" i="15"/>
  <c r="E35" i="9"/>
  <c r="E39" i="9"/>
  <c r="L37" i="9"/>
  <c r="C114" i="10"/>
  <c r="V24" i="15"/>
  <c r="V29" i="15"/>
  <c r="S30" i="15"/>
  <c r="V33" i="15"/>
  <c r="S40" i="15"/>
  <c r="V47" i="15"/>
  <c r="V51" i="15"/>
  <c r="I58" i="15"/>
  <c r="W62" i="15"/>
  <c r="U64" i="15"/>
  <c r="U67" i="15"/>
  <c r="W70" i="15"/>
  <c r="U72" i="15"/>
  <c r="U75" i="15"/>
  <c r="W78" i="15"/>
  <c r="U80" i="15"/>
  <c r="U83" i="15"/>
  <c r="W86" i="15"/>
  <c r="U88" i="15"/>
  <c r="U95" i="15"/>
  <c r="W96" i="15"/>
  <c r="U102" i="15"/>
  <c r="W102" i="15"/>
  <c r="U105" i="15"/>
  <c r="W105" i="15"/>
  <c r="U111" i="15"/>
  <c r="W112" i="15"/>
  <c r="U118" i="15"/>
  <c r="W118" i="15"/>
  <c r="U121" i="15"/>
  <c r="W121" i="15"/>
  <c r="U127" i="15"/>
  <c r="W128" i="15"/>
  <c r="G33" i="8"/>
  <c r="G14" i="8" s="1"/>
  <c r="K33" i="8"/>
  <c r="K14" i="8" s="1"/>
  <c r="O33" i="8"/>
  <c r="E37" i="8"/>
  <c r="E16" i="9"/>
  <c r="I14" i="9"/>
  <c r="M14" i="9"/>
  <c r="C45" i="12"/>
  <c r="C96" i="12" s="1"/>
  <c r="O11" i="15"/>
  <c r="O57" i="15" s="1"/>
  <c r="V18" i="15"/>
  <c r="V34" i="15"/>
  <c r="V36" i="15"/>
  <c r="V46" i="15"/>
  <c r="V52" i="15"/>
  <c r="V54" i="15"/>
  <c r="U60" i="15"/>
  <c r="U63" i="15"/>
  <c r="W66" i="15"/>
  <c r="U68" i="15"/>
  <c r="U71" i="15"/>
  <c r="W74" i="15"/>
  <c r="U76" i="15"/>
  <c r="U79" i="15"/>
  <c r="W82" i="15"/>
  <c r="U84" i="15"/>
  <c r="U87" i="15"/>
  <c r="U94" i="15"/>
  <c r="W94" i="15"/>
  <c r="U97" i="15"/>
  <c r="W97" i="15"/>
  <c r="U103" i="15"/>
  <c r="W104" i="15"/>
  <c r="U110" i="15"/>
  <c r="W110" i="15"/>
  <c r="U113" i="15"/>
  <c r="W113" i="15"/>
  <c r="U119" i="15"/>
  <c r="W120" i="15"/>
  <c r="U126" i="15"/>
  <c r="W126" i="15"/>
  <c r="U129" i="15"/>
  <c r="W129" i="15"/>
  <c r="H22" i="13"/>
  <c r="E50" i="5"/>
  <c r="F50" i="5" s="1"/>
  <c r="E46" i="5"/>
  <c r="F46" i="5" s="1"/>
  <c r="E52" i="5"/>
  <c r="F52" i="5" s="1"/>
  <c r="F66" i="5" s="1"/>
  <c r="E55" i="5"/>
  <c r="E51" i="5"/>
  <c r="F51" i="5" s="1"/>
  <c r="F65" i="5" s="1"/>
  <c r="E47" i="5"/>
  <c r="F47" i="5" s="1"/>
  <c r="F61" i="5" s="1"/>
  <c r="E56" i="5"/>
  <c r="F56" i="5" s="1"/>
  <c r="E53" i="5"/>
  <c r="F53" i="5" s="1"/>
  <c r="E49" i="5"/>
  <c r="F49" i="5" s="1"/>
  <c r="E45" i="5"/>
  <c r="E48" i="5"/>
  <c r="F48" i="5" s="1"/>
  <c r="N61" i="5"/>
  <c r="J55" i="6"/>
  <c r="F64" i="5"/>
  <c r="P64" i="5"/>
  <c r="L66" i="5"/>
  <c r="M56" i="5"/>
  <c r="N56" i="5" s="1"/>
  <c r="M52" i="5"/>
  <c r="N52" i="5" s="1"/>
  <c r="M48" i="5"/>
  <c r="N48" i="5" s="1"/>
  <c r="N62" i="5" s="1"/>
  <c r="M53" i="5"/>
  <c r="N53" i="5" s="1"/>
  <c r="N67" i="5" s="1"/>
  <c r="M49" i="5"/>
  <c r="N49" i="5" s="1"/>
  <c r="N63" i="5" s="1"/>
  <c r="M45" i="5"/>
  <c r="M50" i="5"/>
  <c r="N50" i="5" s="1"/>
  <c r="N64" i="5" s="1"/>
  <c r="M46" i="5"/>
  <c r="N46" i="5" s="1"/>
  <c r="M55" i="5"/>
  <c r="M51" i="5"/>
  <c r="N51" i="5" s="1"/>
  <c r="N65" i="5" s="1"/>
  <c r="M47" i="5"/>
  <c r="N47" i="5" s="1"/>
  <c r="N60" i="5"/>
  <c r="I56" i="5"/>
  <c r="J56" i="5" s="1"/>
  <c r="J70" i="5" s="1"/>
  <c r="I52" i="5"/>
  <c r="J52" i="5" s="1"/>
  <c r="J66" i="5" s="1"/>
  <c r="I48" i="5"/>
  <c r="J48" i="5" s="1"/>
  <c r="J62" i="5" s="1"/>
  <c r="I50" i="5"/>
  <c r="J50" i="5" s="1"/>
  <c r="I46" i="5"/>
  <c r="J46" i="5" s="1"/>
  <c r="I53" i="5"/>
  <c r="J53" i="5" s="1"/>
  <c r="J67" i="5" s="1"/>
  <c r="I49" i="5"/>
  <c r="J49" i="5" s="1"/>
  <c r="J63" i="5" s="1"/>
  <c r="I45" i="5"/>
  <c r="I55" i="5"/>
  <c r="I51" i="5"/>
  <c r="J51" i="5" s="1"/>
  <c r="J65" i="5" s="1"/>
  <c r="I47" i="5"/>
  <c r="J47" i="5" s="1"/>
  <c r="J61" i="5" s="1"/>
  <c r="Q56" i="5"/>
  <c r="R56" i="5" s="1"/>
  <c r="R70" i="5" s="1"/>
  <c r="Q52" i="5"/>
  <c r="R52" i="5" s="1"/>
  <c r="R66" i="5" s="1"/>
  <c r="Q48" i="5"/>
  <c r="R48" i="5" s="1"/>
  <c r="R62" i="5" s="1"/>
  <c r="Q50" i="5"/>
  <c r="R50" i="5" s="1"/>
  <c r="Q53" i="5"/>
  <c r="R53" i="5" s="1"/>
  <c r="R67" i="5" s="1"/>
  <c r="Q49" i="5"/>
  <c r="R49" i="5" s="1"/>
  <c r="R63" i="5" s="1"/>
  <c r="Q45" i="5"/>
  <c r="Q55" i="5"/>
  <c r="Q51" i="5"/>
  <c r="R51" i="5" s="1"/>
  <c r="R65" i="5" s="1"/>
  <c r="Q47" i="5"/>
  <c r="R47" i="5" s="1"/>
  <c r="R61" i="5" s="1"/>
  <c r="Q46" i="5"/>
  <c r="R46" i="5" s="1"/>
  <c r="R60" i="5" s="1"/>
  <c r="J64" i="5"/>
  <c r="R64" i="5"/>
  <c r="N66" i="5"/>
  <c r="F67" i="5"/>
  <c r="F70" i="5"/>
  <c r="O56" i="6"/>
  <c r="P56" i="6" s="1"/>
  <c r="P70" i="6" s="1"/>
  <c r="O52" i="6"/>
  <c r="P52" i="6" s="1"/>
  <c r="P66" i="6" s="1"/>
  <c r="O48" i="6"/>
  <c r="P48" i="6" s="1"/>
  <c r="O55" i="6"/>
  <c r="O49" i="6"/>
  <c r="P49" i="6" s="1"/>
  <c r="P63" i="6" s="1"/>
  <c r="O50" i="6"/>
  <c r="P50" i="6" s="1"/>
  <c r="P64" i="6" s="1"/>
  <c r="O45" i="6"/>
  <c r="O53" i="6"/>
  <c r="P53" i="6" s="1"/>
  <c r="P67" i="6" s="1"/>
  <c r="O47" i="6"/>
  <c r="P47" i="6" s="1"/>
  <c r="P29" i="6"/>
  <c r="D46" i="2"/>
  <c r="F29" i="5"/>
  <c r="L29" i="5"/>
  <c r="K45" i="5"/>
  <c r="O45" i="5"/>
  <c r="C47" i="5"/>
  <c r="D47" i="5" s="1"/>
  <c r="K49" i="5"/>
  <c r="L49" i="5" s="1"/>
  <c r="L63" i="5" s="1"/>
  <c r="O49" i="5"/>
  <c r="P49" i="5" s="1"/>
  <c r="P63" i="5" s="1"/>
  <c r="C51" i="5"/>
  <c r="D51" i="5" s="1"/>
  <c r="D65" i="5" s="1"/>
  <c r="K53" i="5"/>
  <c r="L53" i="5" s="1"/>
  <c r="L67" i="5" s="1"/>
  <c r="O53" i="5"/>
  <c r="P53" i="5" s="1"/>
  <c r="P67" i="5" s="1"/>
  <c r="C55" i="5"/>
  <c r="M50" i="6"/>
  <c r="N50" i="6" s="1"/>
  <c r="M46" i="6"/>
  <c r="N46" i="6" s="1"/>
  <c r="N60" i="6" s="1"/>
  <c r="M55" i="6"/>
  <c r="M52" i="6"/>
  <c r="N52" i="6" s="1"/>
  <c r="N66" i="6" s="1"/>
  <c r="M47" i="6"/>
  <c r="N47" i="6" s="1"/>
  <c r="N61" i="6" s="1"/>
  <c r="M56" i="6"/>
  <c r="N56" i="6" s="1"/>
  <c r="N70" i="6" s="1"/>
  <c r="M53" i="6"/>
  <c r="N53" i="6" s="1"/>
  <c r="M48" i="6"/>
  <c r="N48" i="6" s="1"/>
  <c r="M51" i="6"/>
  <c r="N51" i="6" s="1"/>
  <c r="M45" i="6"/>
  <c r="N67" i="6"/>
  <c r="O51" i="6"/>
  <c r="P51" i="6" s="1"/>
  <c r="P65" i="6" s="1"/>
  <c r="E15" i="9"/>
  <c r="O48" i="5"/>
  <c r="P48" i="5" s="1"/>
  <c r="P62" i="5" s="1"/>
  <c r="O56" i="5"/>
  <c r="P56" i="5" s="1"/>
  <c r="P70" i="5" s="1"/>
  <c r="F62" i="5"/>
  <c r="C45" i="5"/>
  <c r="K47" i="5"/>
  <c r="L47" i="5" s="1"/>
  <c r="L61" i="5" s="1"/>
  <c r="O47" i="5"/>
  <c r="P47" i="5" s="1"/>
  <c r="P61" i="5" s="1"/>
  <c r="C49" i="5"/>
  <c r="D49" i="5" s="1"/>
  <c r="K51" i="5"/>
  <c r="L51" i="5" s="1"/>
  <c r="L65" i="5" s="1"/>
  <c r="O51" i="5"/>
  <c r="P51" i="5" s="1"/>
  <c r="P65" i="5" s="1"/>
  <c r="C53" i="5"/>
  <c r="D53" i="5" s="1"/>
  <c r="D67" i="5" s="1"/>
  <c r="K55" i="5"/>
  <c r="O55" i="5"/>
  <c r="F63" i="5"/>
  <c r="C50" i="6"/>
  <c r="D50" i="6" s="1"/>
  <c r="C46" i="6"/>
  <c r="D46" i="6" s="1"/>
  <c r="C55" i="6"/>
  <c r="C49" i="6"/>
  <c r="D49" i="6" s="1"/>
  <c r="D63" i="6" s="1"/>
  <c r="S13" i="6"/>
  <c r="C56" i="6"/>
  <c r="D56" i="6" s="1"/>
  <c r="C51" i="6"/>
  <c r="D51" i="6" s="1"/>
  <c r="C45" i="6"/>
  <c r="C53" i="6"/>
  <c r="D53" i="6" s="1"/>
  <c r="C48" i="6"/>
  <c r="D48" i="6" s="1"/>
  <c r="K56" i="6"/>
  <c r="L56" i="6" s="1"/>
  <c r="K52" i="6"/>
  <c r="L52" i="6" s="1"/>
  <c r="L66" i="6" s="1"/>
  <c r="K48" i="6"/>
  <c r="L48" i="6" s="1"/>
  <c r="L62" i="6" s="1"/>
  <c r="K55" i="6"/>
  <c r="K50" i="6"/>
  <c r="L50" i="6" s="1"/>
  <c r="K45" i="6"/>
  <c r="K51" i="6"/>
  <c r="L51" i="6" s="1"/>
  <c r="K46" i="6"/>
  <c r="L46" i="6" s="1"/>
  <c r="L60" i="6" s="1"/>
  <c r="K49" i="6"/>
  <c r="L49" i="6" s="1"/>
  <c r="S14" i="6"/>
  <c r="P62" i="6"/>
  <c r="D39" i="6"/>
  <c r="S40" i="6"/>
  <c r="N39" i="6"/>
  <c r="I45" i="6"/>
  <c r="O46" i="6"/>
  <c r="P46" i="6" s="1"/>
  <c r="P60" i="6" s="1"/>
  <c r="M49" i="6"/>
  <c r="N49" i="6" s="1"/>
  <c r="N63" i="6" s="1"/>
  <c r="E30" i="8"/>
  <c r="H29" i="8"/>
  <c r="L33" i="9"/>
  <c r="P33" i="9"/>
  <c r="P14" i="9" s="1"/>
  <c r="L90" i="15"/>
  <c r="L58" i="15" s="1"/>
  <c r="U91" i="15"/>
  <c r="O52" i="5"/>
  <c r="P52" i="5" s="1"/>
  <c r="P66" i="5" s="1"/>
  <c r="F60" i="5"/>
  <c r="E56" i="6"/>
  <c r="F56" i="6" s="1"/>
  <c r="E52" i="6"/>
  <c r="F52" i="6" s="1"/>
  <c r="F66" i="6" s="1"/>
  <c r="E48" i="6"/>
  <c r="F48" i="6" s="1"/>
  <c r="F62" i="6" s="1"/>
  <c r="E55" i="6"/>
  <c r="E51" i="6"/>
  <c r="F51" i="6" s="1"/>
  <c r="F65" i="6" s="1"/>
  <c r="E46" i="6"/>
  <c r="F46" i="6" s="1"/>
  <c r="F60" i="6" s="1"/>
  <c r="E53" i="6"/>
  <c r="F53" i="6" s="1"/>
  <c r="F67" i="6" s="1"/>
  <c r="E47" i="6"/>
  <c r="F47" i="6" s="1"/>
  <c r="F61" i="6" s="1"/>
  <c r="E50" i="6"/>
  <c r="F50" i="6" s="1"/>
  <c r="F64" i="6" s="1"/>
  <c r="E45" i="6"/>
  <c r="F29" i="6"/>
  <c r="L61" i="6"/>
  <c r="D70" i="6"/>
  <c r="S41" i="6"/>
  <c r="E49" i="6"/>
  <c r="F49" i="6" s="1"/>
  <c r="F63" i="6" s="1"/>
  <c r="S13" i="5"/>
  <c r="S35" i="5"/>
  <c r="S36" i="5"/>
  <c r="S37" i="5"/>
  <c r="S38" i="5"/>
  <c r="N70" i="5"/>
  <c r="K46" i="5"/>
  <c r="L46" i="5" s="1"/>
  <c r="L60" i="5" s="1"/>
  <c r="O46" i="5"/>
  <c r="P46" i="5" s="1"/>
  <c r="P60" i="5" s="1"/>
  <c r="C48" i="5"/>
  <c r="D48" i="5" s="1"/>
  <c r="S48" i="5" s="1"/>
  <c r="C52" i="5"/>
  <c r="D52" i="5" s="1"/>
  <c r="I50" i="6"/>
  <c r="J50" i="6" s="1"/>
  <c r="J64" i="6" s="1"/>
  <c r="I46" i="6"/>
  <c r="J46" i="6" s="1"/>
  <c r="I53" i="6"/>
  <c r="J53" i="6" s="1"/>
  <c r="I48" i="6"/>
  <c r="J48" i="6" s="1"/>
  <c r="J62" i="6" s="1"/>
  <c r="I49" i="6"/>
  <c r="J49" i="6" s="1"/>
  <c r="J63" i="6" s="1"/>
  <c r="I56" i="6"/>
  <c r="J56" i="6" s="1"/>
  <c r="J70" i="6" s="1"/>
  <c r="I52" i="6"/>
  <c r="J52" i="6" s="1"/>
  <c r="J66" i="6" s="1"/>
  <c r="I47" i="6"/>
  <c r="J47" i="6" s="1"/>
  <c r="J61" i="6" s="1"/>
  <c r="Q50" i="6"/>
  <c r="R50" i="6" s="1"/>
  <c r="R64" i="6" s="1"/>
  <c r="Q46" i="6"/>
  <c r="R46" i="6" s="1"/>
  <c r="Q51" i="6"/>
  <c r="R51" i="6" s="1"/>
  <c r="R65" i="6" s="1"/>
  <c r="Q45" i="6"/>
  <c r="Q52" i="6"/>
  <c r="R52" i="6" s="1"/>
  <c r="Q47" i="6"/>
  <c r="R47" i="6" s="1"/>
  <c r="Q56" i="6"/>
  <c r="R56" i="6" s="1"/>
  <c r="R70" i="6" s="1"/>
  <c r="Q49" i="6"/>
  <c r="R49" i="6" s="1"/>
  <c r="R63" i="6" s="1"/>
  <c r="D60" i="6"/>
  <c r="P61" i="6"/>
  <c r="R62" i="6"/>
  <c r="C47" i="6"/>
  <c r="D47" i="6" s="1"/>
  <c r="D61" i="6" s="1"/>
  <c r="I51" i="6"/>
  <c r="J51" i="6" s="1"/>
  <c r="J65" i="6" s="1"/>
  <c r="Q55" i="6"/>
  <c r="N62" i="6"/>
  <c r="D64" i="6"/>
  <c r="N64" i="6"/>
  <c r="D65" i="6"/>
  <c r="N65" i="6"/>
  <c r="D66" i="6"/>
  <c r="L70" i="6"/>
  <c r="H58" i="6"/>
  <c r="E15" i="8"/>
  <c r="E34" i="8"/>
  <c r="E33" i="8" s="1"/>
  <c r="E20" i="13"/>
  <c r="U93" i="15"/>
  <c r="G90" i="15"/>
  <c r="W93" i="15"/>
  <c r="T90" i="15"/>
  <c r="W90" i="15" s="1"/>
  <c r="D29" i="6"/>
  <c r="J60" i="6"/>
  <c r="R60" i="6"/>
  <c r="R61" i="6"/>
  <c r="R66" i="6"/>
  <c r="J67" i="6"/>
  <c r="R67" i="6"/>
  <c r="F70" i="6"/>
  <c r="F14" i="8"/>
  <c r="H14" i="8"/>
  <c r="L14" i="8"/>
  <c r="P14" i="8"/>
  <c r="E33" i="9"/>
  <c r="H57" i="15"/>
  <c r="V32" i="15"/>
  <c r="R30" i="15"/>
  <c r="V30" i="15" s="1"/>
  <c r="S30" i="6"/>
  <c r="S31" i="6"/>
  <c r="S32" i="6"/>
  <c r="S33" i="6"/>
  <c r="L63" i="6"/>
  <c r="S34" i="6"/>
  <c r="L64" i="6"/>
  <c r="S35" i="6"/>
  <c r="L65" i="6"/>
  <c r="S36" i="6"/>
  <c r="S37" i="6"/>
  <c r="H68" i="6"/>
  <c r="E16" i="8"/>
  <c r="E35" i="8"/>
  <c r="L14" i="9"/>
  <c r="H33" i="9"/>
  <c r="H14" i="9" s="1"/>
  <c r="J37" i="9"/>
  <c r="J14" i="9" s="1"/>
  <c r="N37" i="9"/>
  <c r="N14" i="9" s="1"/>
  <c r="G37" i="9"/>
  <c r="G14" i="9" s="1"/>
  <c r="K37" i="9"/>
  <c r="K14" i="9" s="1"/>
  <c r="O37" i="9"/>
  <c r="O14" i="9" s="1"/>
  <c r="C11" i="10"/>
  <c r="C10" i="10" s="1"/>
  <c r="C11" i="15"/>
  <c r="C57" i="15" s="1"/>
  <c r="S13" i="15"/>
  <c r="J11" i="15"/>
  <c r="J57" i="15" s="1"/>
  <c r="Q11" i="15"/>
  <c r="E40" i="9"/>
  <c r="F19" i="13"/>
  <c r="F22" i="13" s="1"/>
  <c r="E22" i="13" s="1"/>
  <c r="R59" i="15"/>
  <c r="R58" i="15" s="1"/>
  <c r="U92" i="15"/>
  <c r="W92" i="15"/>
  <c r="U96" i="15"/>
  <c r="U100" i="15"/>
  <c r="U104" i="15"/>
  <c r="U108" i="15"/>
  <c r="U112" i="15"/>
  <c r="U116" i="15"/>
  <c r="U120" i="15"/>
  <c r="U124" i="15"/>
  <c r="J16" i="16"/>
  <c r="V15" i="15"/>
  <c r="V37" i="15"/>
  <c r="V42" i="15"/>
  <c r="V55" i="15"/>
  <c r="Q58" i="15"/>
  <c r="Q90" i="15"/>
  <c r="F37" i="9"/>
  <c r="F14" i="9" s="1"/>
  <c r="E41" i="9"/>
  <c r="C54" i="10"/>
  <c r="C53" i="10" s="1"/>
  <c r="C295" i="10" s="1"/>
  <c r="V14" i="15"/>
  <c r="R13" i="15"/>
  <c r="S20" i="15"/>
  <c r="V20" i="15" s="1"/>
  <c r="V28" i="15"/>
  <c r="V41" i="15"/>
  <c r="R40" i="15"/>
  <c r="V40" i="15" s="1"/>
  <c r="R49" i="15"/>
  <c r="S49" i="15"/>
  <c r="V49" i="15" s="1"/>
  <c r="G59" i="15"/>
  <c r="G58" i="15" s="1"/>
  <c r="U61" i="15"/>
  <c r="W61" i="15"/>
  <c r="T59" i="15"/>
  <c r="W65" i="15"/>
  <c r="W69" i="15"/>
  <c r="W73" i="15"/>
  <c r="W77" i="15"/>
  <c r="W81" i="15"/>
  <c r="W85" i="15"/>
  <c r="W89" i="15"/>
  <c r="U128" i="15"/>
  <c r="E14" i="13"/>
  <c r="F16" i="13"/>
  <c r="S11" i="15" l="1"/>
  <c r="S47" i="5"/>
  <c r="C56" i="5"/>
  <c r="D56" i="5" s="1"/>
  <c r="D70" i="5" s="1"/>
  <c r="C50" i="5"/>
  <c r="D50" i="5" s="1"/>
  <c r="D64" i="5" s="1"/>
  <c r="C46" i="5"/>
  <c r="D46" i="5" s="1"/>
  <c r="D60" i="5" s="1"/>
  <c r="U59" i="15"/>
  <c r="S61" i="6"/>
  <c r="S65" i="5"/>
  <c r="S64" i="5"/>
  <c r="E37" i="9"/>
  <c r="S52" i="5"/>
  <c r="S29" i="5"/>
  <c r="S70" i="6"/>
  <c r="E29" i="8"/>
  <c r="E14" i="8" s="1"/>
  <c r="S39" i="5"/>
  <c r="S67" i="5"/>
  <c r="E19" i="13"/>
  <c r="E16" i="13"/>
  <c r="V13" i="15"/>
  <c r="F55" i="6"/>
  <c r="E54" i="6"/>
  <c r="S51" i="6"/>
  <c r="D55" i="6"/>
  <c r="C54" i="6"/>
  <c r="P55" i="5"/>
  <c r="O54" i="5"/>
  <c r="D45" i="5"/>
  <c r="C44" i="5"/>
  <c r="M42" i="6"/>
  <c r="N45" i="6"/>
  <c r="M44" i="6"/>
  <c r="O54" i="6"/>
  <c r="P55" i="6"/>
  <c r="R45" i="5"/>
  <c r="Q44" i="5"/>
  <c r="Q42" i="5"/>
  <c r="N45" i="5"/>
  <c r="M44" i="5"/>
  <c r="M42" i="5"/>
  <c r="I54" i="6"/>
  <c r="F55" i="5"/>
  <c r="E54" i="5"/>
  <c r="S66" i="6"/>
  <c r="S64" i="6"/>
  <c r="R55" i="6"/>
  <c r="Q54" i="6"/>
  <c r="Q42" i="6"/>
  <c r="R45" i="6"/>
  <c r="Q44" i="6"/>
  <c r="L55" i="6"/>
  <c r="K54" i="6"/>
  <c r="S48" i="6"/>
  <c r="S56" i="6"/>
  <c r="S46" i="6"/>
  <c r="L55" i="5"/>
  <c r="K54" i="5"/>
  <c r="D63" i="5"/>
  <c r="S63" i="5" s="1"/>
  <c r="S49" i="5"/>
  <c r="D62" i="6"/>
  <c r="S62" i="6" s="1"/>
  <c r="P45" i="6"/>
  <c r="O44" i="6"/>
  <c r="O42" i="6"/>
  <c r="J55" i="5"/>
  <c r="I54" i="5"/>
  <c r="M54" i="5"/>
  <c r="N55" i="5"/>
  <c r="J54" i="6"/>
  <c r="J69" i="6"/>
  <c r="J68" i="6" s="1"/>
  <c r="F45" i="6"/>
  <c r="E44" i="6"/>
  <c r="E42" i="6"/>
  <c r="U90" i="15"/>
  <c r="U58" i="15" s="1"/>
  <c r="I42" i="6"/>
  <c r="J45" i="6"/>
  <c r="I44" i="6"/>
  <c r="S39" i="6"/>
  <c r="S53" i="6"/>
  <c r="D67" i="6"/>
  <c r="S67" i="6" s="1"/>
  <c r="S50" i="6"/>
  <c r="S53" i="5"/>
  <c r="S52" i="6"/>
  <c r="S51" i="5"/>
  <c r="P45" i="5"/>
  <c r="O44" i="5"/>
  <c r="O42" i="5"/>
  <c r="J60" i="5"/>
  <c r="S60" i="5" s="1"/>
  <c r="J45" i="5"/>
  <c r="I44" i="5"/>
  <c r="I42" i="5"/>
  <c r="D61" i="5"/>
  <c r="S61" i="5" s="1"/>
  <c r="E44" i="5"/>
  <c r="F45" i="5"/>
  <c r="E42" i="5"/>
  <c r="T58" i="15"/>
  <c r="W58" i="15" s="1"/>
  <c r="W59" i="15"/>
  <c r="R11" i="15"/>
  <c r="V11" i="15" s="1"/>
  <c r="S29" i="6"/>
  <c r="H57" i="6"/>
  <c r="S65" i="6"/>
  <c r="S63" i="6"/>
  <c r="S47" i="6"/>
  <c r="S60" i="6"/>
  <c r="L45" i="6"/>
  <c r="K44" i="6"/>
  <c r="K42" i="6"/>
  <c r="D45" i="6"/>
  <c r="C44" i="6"/>
  <c r="C42" i="6"/>
  <c r="S49" i="6"/>
  <c r="E14" i="9"/>
  <c r="N55" i="6"/>
  <c r="M54" i="6"/>
  <c r="C54" i="5"/>
  <c r="D55" i="5"/>
  <c r="L45" i="5"/>
  <c r="K42" i="5"/>
  <c r="K44" i="5"/>
  <c r="D66" i="5"/>
  <c r="S66" i="5" s="1"/>
  <c r="D62" i="5"/>
  <c r="S62" i="5" s="1"/>
  <c r="R55" i="5"/>
  <c r="Q54" i="5"/>
  <c r="S70" i="5"/>
  <c r="S50" i="5" l="1"/>
  <c r="S46" i="5"/>
  <c r="C42" i="5"/>
  <c r="S56" i="5"/>
  <c r="J44" i="6"/>
  <c r="J59" i="6"/>
  <c r="J58" i="6" s="1"/>
  <c r="J57" i="6" s="1"/>
  <c r="J54" i="5"/>
  <c r="J69" i="5"/>
  <c r="J68" i="5" s="1"/>
  <c r="S55" i="5"/>
  <c r="D54" i="5"/>
  <c r="D69" i="5"/>
  <c r="D44" i="6"/>
  <c r="S45" i="6"/>
  <c r="S44" i="6" s="1"/>
  <c r="D59" i="6"/>
  <c r="J44" i="5"/>
  <c r="J59" i="5"/>
  <c r="J58" i="5" s="1"/>
  <c r="J57" i="5" s="1"/>
  <c r="P44" i="5"/>
  <c r="P59" i="5"/>
  <c r="P58" i="5" s="1"/>
  <c r="P44" i="6"/>
  <c r="P59" i="6"/>
  <c r="P58" i="6" s="1"/>
  <c r="R44" i="6"/>
  <c r="R59" i="6"/>
  <c r="R58" i="6" s="1"/>
  <c r="P54" i="5"/>
  <c r="P69" i="5"/>
  <c r="P68" i="5" s="1"/>
  <c r="L54" i="5"/>
  <c r="L69" i="5"/>
  <c r="L68" i="5" s="1"/>
  <c r="F54" i="6"/>
  <c r="F69" i="6"/>
  <c r="F68" i="6" s="1"/>
  <c r="F44" i="6"/>
  <c r="F59" i="6"/>
  <c r="F58" i="6" s="1"/>
  <c r="N69" i="5"/>
  <c r="N68" i="5" s="1"/>
  <c r="N54" i="5"/>
  <c r="L69" i="6"/>
  <c r="L68" i="6" s="1"/>
  <c r="L54" i="6"/>
  <c r="R44" i="5"/>
  <c r="R59" i="5"/>
  <c r="R58" i="5" s="1"/>
  <c r="N44" i="6"/>
  <c r="N59" i="6"/>
  <c r="N58" i="6" s="1"/>
  <c r="S45" i="5"/>
  <c r="S44" i="5" s="1"/>
  <c r="D44" i="5"/>
  <c r="D59" i="5"/>
  <c r="S55" i="6"/>
  <c r="S54" i="6" s="1"/>
  <c r="D54" i="6"/>
  <c r="D69" i="6"/>
  <c r="R54" i="5"/>
  <c r="R69" i="5"/>
  <c r="R68" i="5" s="1"/>
  <c r="L44" i="5"/>
  <c r="L59" i="5"/>
  <c r="L58" i="5" s="1"/>
  <c r="L57" i="5" s="1"/>
  <c r="N54" i="6"/>
  <c r="N69" i="6"/>
  <c r="N68" i="6" s="1"/>
  <c r="L44" i="6"/>
  <c r="L59" i="6"/>
  <c r="L58" i="6" s="1"/>
  <c r="F44" i="5"/>
  <c r="F59" i="5"/>
  <c r="F58" i="5" s="1"/>
  <c r="R69" i="6"/>
  <c r="R68" i="6" s="1"/>
  <c r="R54" i="6"/>
  <c r="F69" i="5"/>
  <c r="F68" i="5" s="1"/>
  <c r="F54" i="5"/>
  <c r="N44" i="5"/>
  <c r="N59" i="5"/>
  <c r="N58" i="5" s="1"/>
  <c r="N57" i="5" s="1"/>
  <c r="P54" i="6"/>
  <c r="P69" i="6"/>
  <c r="P68" i="6" s="1"/>
  <c r="Q17" i="13"/>
  <c r="M17" i="13"/>
  <c r="I17" i="13"/>
  <c r="P17" i="13"/>
  <c r="L17" i="13"/>
  <c r="H17" i="13"/>
  <c r="O17" i="13"/>
  <c r="G17" i="13"/>
  <c r="N17" i="13"/>
  <c r="J17" i="13"/>
  <c r="K17" i="13"/>
  <c r="R57" i="5" l="1"/>
  <c r="S54" i="5"/>
  <c r="S59" i="5"/>
  <c r="S58" i="5" s="1"/>
  <c r="D58" i="5"/>
  <c r="S69" i="6"/>
  <c r="S68" i="6" s="1"/>
  <c r="D68" i="6"/>
  <c r="P57" i="6"/>
  <c r="D68" i="5"/>
  <c r="S69" i="5"/>
  <c r="S68" i="5" s="1"/>
  <c r="L57" i="6"/>
  <c r="F17" i="13"/>
  <c r="E17" i="13" s="1"/>
  <c r="F57" i="5"/>
  <c r="N57" i="6"/>
  <c r="F57" i="6"/>
  <c r="R57" i="6"/>
  <c r="P57" i="5"/>
  <c r="S59" i="6"/>
  <c r="S58" i="6" s="1"/>
  <c r="D58" i="6"/>
  <c r="D57" i="6" s="1"/>
  <c r="S57" i="6" l="1"/>
  <c r="D57" i="5"/>
  <c r="S57" i="5" s="1"/>
</calcChain>
</file>

<file path=xl/sharedStrings.xml><?xml version="1.0" encoding="utf-8"?>
<sst xmlns="http://schemas.openxmlformats.org/spreadsheetml/2006/main" count="4389" uniqueCount="1628">
  <si>
    <t>Ūkio subjektas: Skemų socialinės globos namai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</si>
  <si>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</si>
  <si>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</si>
  <si>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</si>
  <si>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</si>
  <si>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</si>
  <si>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2018 m.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</si>
  <si>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</si>
  <si>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</si>
  <si>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</si>
  <si>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</si>
  <si>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</si>
  <si>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</si>
  <si>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</si>
  <si>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</si>
  <si>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</si>
  <si>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</si>
  <si>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</si>
  <si>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</si>
  <si>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</si>
  <si>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</si>
  <si>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</si>
  <si>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</si>
  <si>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</si>
  <si>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</si>
  <si>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</si>
  <si>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</si>
  <si>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</si>
  <si>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</si>
  <si>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</si>
  <si>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</si>
  <si>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</si>
  <si>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</si>
  <si>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</si>
  <si>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</si>
  <si>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</si>
  <si>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</si>
  <si>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</si>
  <si>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</si>
  <si>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</si>
  <si>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</si>
  <si>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</si>
  <si>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</si>
  <si>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</si>
  <si>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</si>
  <si>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</si>
  <si>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</si>
  <si>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</si>
  <si>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</si>
  <si>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</si>
  <si>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</si>
  <si>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</si>
  <si>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</si>
  <si>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</si>
  <si>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</si>
  <si>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</si>
  <si>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</si>
  <si>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</si>
  <si>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</si>
  <si>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</si>
  <si>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</si>
  <si>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</si>
  <si>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</si>
  <si>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</si>
  <si>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</si>
  <si>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</si>
  <si>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</si>
  <si>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</si>
  <si>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</si>
  <si>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</si>
  <si>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</si>
  <si>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</si>
  <si>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</si>
  <si>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</si>
  <si>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</si>
  <si>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</si>
  <si>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</si>
  <si>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</si>
  <si>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</si>
  <si>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</si>
  <si>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</si>
  <si>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</si>
  <si>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</si>
  <si>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</si>
  <si>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</si>
  <si>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</si>
  <si>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</si>
  <si>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</si>
  <si>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</si>
  <si>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</si>
  <si>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</si>
  <si>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</si>
  <si>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</si>
  <si>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</si>
  <si>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</si>
  <si>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</si>
  <si>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</si>
  <si>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</si>
  <si>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</si>
  <si>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</si>
  <si>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</si>
  <si>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</si>
  <si>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</si>
  <si>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</si>
  <si>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</si>
  <si>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</si>
  <si>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</si>
  <si>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</si>
  <si>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</si>
  <si>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</si>
  <si>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</si>
  <si>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</si>
  <si>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</si>
  <si>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</si>
  <si>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</si>
  <si>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</si>
  <si>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</si>
  <si>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</si>
  <si>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</si>
  <si>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</si>
  <si>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</si>
  <si>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</si>
  <si>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</si>
  <si>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</si>
  <si>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</si>
  <si>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</si>
  <si>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</si>
  <si>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</si>
  <si>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</si>
  <si>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</si>
  <si>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</si>
  <si>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</si>
  <si>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</si>
  <si>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</si>
  <si>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</si>
  <si>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</si>
  <si>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</si>
  <si>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</si>
  <si>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</si>
  <si>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</si>
  <si>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</si>
  <si>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</si>
  <si>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</si>
  <si>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</si>
  <si>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</si>
  <si>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</si>
  <si>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</si>
  <si>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</si>
  <si>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</si>
  <si>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</si>
  <si>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</si>
  <si>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</si>
  <si>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</si>
  <si>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</si>
  <si>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</si>
  <si>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</si>
  <si>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</si>
  <si>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</si>
  <si>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</si>
  <si>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</si>
  <si>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</si>
  <si>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</si>
  <si>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</si>
  <si>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</si>
  <si>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</si>
  <si>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</si>
  <si>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</si>
  <si>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</si>
  <si>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</si>
  <si>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</si>
  <si>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</si>
  <si>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</si>
  <si>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</si>
  <si>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</si>
  <si>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</si>
  <si>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</si>
  <si>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</si>
  <si>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</si>
  <si>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</si>
  <si>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</si>
  <si>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</si>
  <si>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</si>
  <si>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</si>
  <si>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</si>
  <si>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</si>
  <si>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</si>
  <si>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</si>
  <si>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</si>
  <si>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</si>
  <si>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</si>
  <si>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</si>
  <si>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</si>
  <si>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</si>
  <si>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</si>
  <si>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</si>
  <si>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</si>
  <si>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</si>
  <si>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</si>
  <si>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</si>
  <si>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</si>
  <si>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</si>
  <si>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</si>
  <si>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</si>
  <si>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</si>
  <si>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</si>
  <si>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</si>
  <si>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</si>
  <si>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</si>
  <si>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</si>
  <si>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</si>
  <si>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</si>
  <si>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</si>
  <si>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</si>
  <si>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</si>
  <si>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</si>
  <si>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</si>
  <si>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</si>
  <si>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</si>
  <si>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</si>
  <si>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</si>
  <si>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</si>
  <si>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</si>
  <si>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</si>
  <si>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</si>
  <si>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</si>
  <si>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</si>
  <si>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</si>
  <si>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</si>
  <si>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</si>
  <si>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</si>
  <si>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</si>
  <si>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</si>
  <si>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</si>
  <si>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</si>
  <si>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</si>
  <si>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</si>
  <si>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</si>
  <si>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</si>
  <si>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</si>
  <si>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</si>
  <si>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</si>
  <si>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</si>
  <si>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</si>
  <si>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</si>
  <si>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</si>
  <si>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</si>
  <si>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</si>
  <si>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</si>
  <si>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</si>
  <si>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</si>
  <si>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</si>
  <si>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</si>
  <si>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</si>
  <si>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</si>
  <si>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</si>
  <si>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</si>
  <si>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</si>
  <si>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</si>
  <si>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</si>
  <si>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</si>
  <si>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</si>
  <si>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</si>
  <si>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</si>
  <si>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</si>
  <si>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</si>
  <si>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</si>
  <si>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</si>
  <si>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</si>
  <si>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</si>
  <si>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</si>
  <si>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</si>
  <si>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</si>
  <si>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</si>
  <si>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</si>
  <si>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</si>
  <si>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</si>
  <si>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</si>
  <si>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</si>
  <si>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</si>
  <si>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</si>
  <si>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</si>
  <si>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</si>
  <si>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</si>
  <si>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</si>
  <si>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</si>
  <si>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</si>
  <si>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</si>
  <si>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</si>
  <si>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</si>
  <si>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</si>
  <si>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</si>
  <si>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</si>
  <si>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</si>
  <si>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</si>
  <si>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</si>
  <si>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</si>
  <si>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</si>
  <si>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</si>
  <si>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</si>
  <si>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</si>
  <si>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</si>
  <si>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</si>
  <si>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</si>
  <si>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</si>
  <si>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</si>
  <si>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</si>
  <si>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</si>
  <si>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</si>
  <si>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</si>
  <si>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</si>
  <si>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</si>
  <si>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</si>
  <si>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</si>
  <si>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</si>
  <si>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</si>
  <si>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</si>
  <si>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</si>
  <si>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</si>
  <si>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</si>
  <si>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</si>
  <si>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</si>
  <si>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</si>
  <si>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</si>
  <si>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</si>
  <si>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</si>
  <si>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</si>
  <si>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</si>
  <si>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</si>
  <si>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</si>
  <si>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</si>
  <si>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</si>
  <si>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</si>
  <si>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</si>
  <si>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</si>
  <si>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</si>
  <si>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</si>
  <si>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</si>
  <si>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</si>
  <si>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</si>
  <si>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</si>
  <si>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</si>
  <si>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</si>
  <si>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</si>
  <si>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</si>
  <si>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</si>
  <si>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</si>
  <si>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</si>
  <si>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</si>
  <si>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</si>
  <si>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</si>
  <si>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</si>
  <si>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</si>
  <si>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</si>
  <si>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</si>
  <si>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</si>
  <si>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</si>
  <si>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</si>
  <si>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</si>
  <si>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</si>
  <si>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</si>
  <si>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</si>
  <si>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</si>
  <si>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</si>
  <si>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</si>
  <si>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</si>
  <si>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</si>
  <si>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</si>
  <si>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</si>
  <si>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</si>
  <si>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</si>
  <si>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</si>
  <si>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</si>
  <si>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</si>
  <si>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</si>
  <si>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</si>
  <si>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</si>
  <si>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</si>
  <si>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</si>
  <si>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</si>
  <si>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</si>
  <si>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</si>
  <si>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</si>
  <si>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</si>
  <si>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</si>
  <si>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</si>
  <si>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</si>
  <si>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</si>
  <si>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</si>
  <si>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</si>
  <si>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</si>
  <si>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</si>
  <si>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</si>
  <si>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</si>
  <si>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</si>
  <si>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</si>
  <si>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</si>
  <si>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</si>
  <si>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</si>
  <si>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</si>
  <si>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</si>
  <si>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</si>
  <si>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</si>
  <si>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</si>
  <si>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</si>
  <si>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</si>
  <si>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</si>
  <si>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</si>
  <si>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</si>
  <si>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</si>
  <si>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</si>
  <si>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</si>
  <si>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</si>
  <si>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</si>
  <si>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</si>
  <si>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</si>
  <si>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</si>
  <si>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</si>
  <si>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</si>
  <si>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</si>
  <si>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</si>
  <si>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</si>
  <si>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</si>
  <si>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</si>
  <si>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</si>
  <si>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</si>
  <si>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</si>
  <si>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</si>
  <si>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</si>
  <si>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</si>
  <si>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</si>
  <si>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</si>
  <si>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</si>
  <si>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</si>
  <si>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</si>
  <si>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</si>
  <si>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</si>
  <si>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</si>
  <si>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</si>
  <si>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</si>
  <si>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</si>
  <si>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</si>
  <si>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</si>
  <si>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</si>
  <si>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</si>
  <si>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</si>
  <si>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</si>
  <si>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</si>
  <si>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</si>
  <si>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</si>
  <si>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</si>
  <si>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</si>
  <si>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</si>
  <si>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</si>
  <si>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</si>
  <si>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</si>
  <si>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</si>
  <si>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</si>
  <si>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</si>
  <si>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</si>
  <si>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</si>
  <si>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</si>
  <si>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</si>
  <si>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</si>
  <si>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</si>
  <si>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</si>
  <si>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</si>
  <si>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</si>
  <si>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</si>
  <si>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</si>
  <si>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</si>
  <si>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</si>
  <si>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</si>
  <si>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</si>
  <si>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</si>
  <si>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</si>
  <si>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</si>
  <si>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</si>
  <si>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</si>
  <si>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</si>
  <si>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</si>
  <si>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</si>
  <si>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</si>
  <si>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</si>
  <si>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</si>
  <si>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</si>
  <si>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</si>
  <si>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</si>
  <si>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</si>
  <si>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</si>
  <si>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</si>
  <si>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</si>
  <si>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</si>
  <si>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</si>
  <si>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</si>
  <si>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</si>
  <si>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</si>
  <si>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</si>
  <si>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</si>
  <si>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</si>
  <si>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</si>
  <si>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</si>
  <si>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</si>
  <si>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</si>
  <si>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</si>
  <si>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</si>
  <si>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</si>
  <si>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</si>
  <si>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</si>
  <si>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</si>
  <si>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</si>
  <si>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</si>
  <si>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</si>
  <si>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</si>
  <si>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</si>
  <si>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</si>
  <si>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</si>
  <si>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</si>
  <si>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</si>
  <si>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</si>
  <si>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</si>
  <si>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</si>
  <si>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</si>
  <si>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</si>
  <si>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</si>
  <si>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</si>
  <si>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</si>
  <si>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</si>
  <si>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</si>
  <si>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</si>
  <si>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</si>
  <si>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</si>
  <si>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</si>
  <si>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</si>
  <si>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</si>
  <si>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</si>
  <si>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</si>
  <si>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</si>
  <si>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</si>
  <si>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</si>
  <si>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</si>
  <si>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</si>
  <si>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</si>
  <si>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</si>
  <si>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</si>
  <si>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</si>
  <si>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</si>
  <si>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</si>
  <si>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</si>
  <si>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</si>
  <si>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</si>
  <si>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</si>
  <si>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</si>
  <si>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</si>
  <si>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</si>
  <si>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</si>
  <si>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</si>
  <si>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</si>
  <si>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</si>
  <si>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</si>
  <si>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</si>
  <si>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</si>
  <si>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</si>
  <si>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</si>
  <si>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</si>
  <si>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</si>
  <si>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</si>
  <si>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</si>
  <si>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</si>
  <si>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</si>
  <si>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</si>
  <si>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</si>
  <si>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</si>
  <si>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</si>
  <si>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</si>
  <si>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</si>
  <si>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</si>
  <si>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</si>
  <si>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</si>
  <si>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</si>
  <si>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</si>
  <si>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</si>
  <si>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</si>
  <si>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</si>
  <si>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</si>
  <si>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</si>
  <si>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</si>
  <si>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</si>
  <si>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</si>
  <si>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</si>
  <si>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</si>
  <si>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</si>
  <si>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</si>
  <si>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</si>
  <si>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</si>
  <si>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</si>
  <si>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</si>
  <si>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</si>
  <si>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</si>
  <si>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</si>
  <si>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</si>
  <si>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</si>
  <si>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</si>
  <si>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</si>
  <si>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</si>
  <si>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</si>
  <si>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</si>
  <si>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</si>
  <si>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</si>
  <si>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</si>
  <si>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</si>
  <si>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</si>
  <si>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</si>
  <si>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</si>
  <si>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</si>
  <si>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</si>
  <si>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</si>
  <si>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</si>
  <si>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</si>
  <si>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</si>
  <si>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</si>
  <si>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</si>
  <si>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</si>
  <si>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</si>
  <si>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</si>
  <si>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</si>
  <si>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</si>
  <si>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</si>
  <si>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</si>
  <si>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</si>
  <si>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</si>
  <si>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</si>
  <si>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</si>
  <si>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</si>
  <si>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</si>
  <si>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</si>
  <si>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</si>
  <si>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</si>
  <si>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</si>
  <si>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</si>
  <si>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</si>
  <si>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</si>
  <si>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</si>
  <si>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</si>
  <si>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</si>
  <si>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</si>
  <si>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</si>
  <si>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</si>
  <si>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</si>
  <si>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</si>
  <si>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</si>
  <si>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</si>
  <si>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</si>
  <si>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</si>
  <si>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</si>
  <si>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</si>
  <si>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</si>
  <si>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</si>
  <si>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</si>
  <si>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</si>
  <si>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</si>
  <si>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</si>
  <si>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</si>
  <si>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</si>
  <si>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</si>
  <si>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</si>
  <si>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</si>
  <si>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</si>
  <si>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</si>
  <si>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</si>
  <si>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</si>
  <si>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</si>
  <si>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</si>
  <si>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</si>
  <si>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</si>
  <si>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</si>
  <si>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</si>
  <si>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</si>
  <si>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</si>
  <si>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</si>
  <si>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</si>
  <si>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</si>
  <si>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</si>
  <si>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</si>
  <si>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</si>
  <si>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</si>
  <si>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</si>
  <si>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</si>
  <si>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</si>
  <si>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</si>
  <si>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</si>
  <si>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</si>
  <si>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</si>
  <si>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</si>
  <si>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</si>
  <si>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</si>
  <si>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</si>
  <si>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</si>
  <si>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</si>
  <si>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</si>
  <si>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</si>
  <si>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</si>
  <si>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</si>
  <si>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</si>
  <si>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</si>
  <si>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</si>
  <si>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</si>
  <si>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</si>
  <si>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</si>
  <si>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</si>
  <si>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</si>
  <si>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</si>
  <si>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</si>
  <si>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</si>
  <si>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</si>
  <si>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</si>
  <si>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</si>
  <si>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</si>
  <si>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</si>
  <si>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</si>
  <si>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</si>
  <si>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</si>
  <si>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</si>
  <si>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</si>
  <si>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</si>
  <si>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</si>
  <si>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</si>
  <si>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</si>
  <si>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</si>
  <si>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</si>
  <si>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</si>
  <si>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</si>
  <si>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</si>
  <si>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</si>
  <si>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</si>
  <si>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</si>
  <si>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</si>
  <si>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</si>
  <si>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</si>
  <si>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</si>
  <si>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</si>
  <si>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</si>
  <si>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</si>
  <si>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</si>
  <si>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</si>
  <si>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</si>
  <si>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</si>
  <si>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</si>
  <si>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</si>
  <si>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</si>
  <si>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</si>
  <si>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</si>
  <si>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</si>
  <si>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</si>
  <si>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</si>
  <si>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</si>
  <si>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</si>
  <si>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</si>
  <si>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</si>
  <si>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</si>
  <si>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</si>
  <si>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</si>
  <si>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</si>
  <si>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</si>
  <si>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</si>
  <si>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</si>
  <si>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</si>
  <si>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</si>
  <si>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</si>
  <si>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</si>
  <si>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</si>
  <si>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</si>
  <si>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</si>
  <si>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</si>
  <si>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</si>
  <si>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</si>
  <si>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</si>
  <si>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</si>
  <si>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</si>
  <si>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</si>
  <si>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</si>
  <si>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</si>
  <si>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</si>
  <si>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</si>
  <si>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</si>
  <si>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</si>
  <si>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</si>
  <si>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</si>
  <si>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</si>
  <si>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</si>
  <si>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</si>
  <si>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</si>
  <si>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</si>
  <si>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</si>
  <si>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</si>
  <si>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</si>
  <si>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</si>
  <si>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</si>
  <si>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</si>
  <si>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</si>
  <si>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</si>
  <si>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</si>
  <si>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</si>
  <si>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</si>
  <si>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</si>
  <si>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</si>
  <si>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</si>
  <si>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</si>
  <si>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</si>
  <si>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</si>
  <si>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</si>
  <si>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</si>
  <si>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</si>
  <si>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</si>
  <si>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</si>
  <si>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</si>
  <si>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</si>
  <si>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</si>
  <si>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</si>
  <si>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</si>
  <si>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</si>
  <si>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</si>
  <si>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</si>
  <si>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</si>
  <si>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</si>
  <si>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</si>
  <si>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</si>
  <si>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</si>
  <si>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</si>
  <si>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</si>
  <si>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</si>
  <si>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</si>
  <si>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</si>
  <si>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</si>
  <si>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</si>
  <si>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</si>
  <si>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</si>
  <si>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</si>
  <si>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</si>
  <si>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</si>
  <si>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</si>
  <si>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</si>
  <si>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</si>
  <si>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</si>
  <si>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</si>
  <si>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</si>
  <si>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</si>
  <si>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</si>
  <si>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</si>
  <si>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</si>
  <si>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</si>
  <si>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</si>
  <si>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</si>
  <si>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</si>
  <si>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</si>
  <si>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</si>
  <si>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</si>
  <si>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</si>
  <si>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</si>
  <si>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</si>
  <si>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</si>
  <si>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</si>
  <si>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</si>
  <si>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</si>
  <si>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</si>
  <si>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</si>
  <si>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</si>
  <si>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</si>
  <si>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</si>
  <si>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</si>
  <si>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</si>
  <si>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</si>
  <si>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</si>
  <si>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</si>
  <si>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</si>
  <si>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</si>
  <si>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</si>
  <si>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</si>
  <si>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</si>
  <si>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</si>
  <si>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</si>
  <si>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</si>
  <si>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</si>
  <si>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</si>
  <si>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</si>
  <si>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</si>
  <si>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</si>
  <si>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</si>
  <si>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</si>
  <si>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</si>
  <si>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</si>
  <si>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</si>
  <si>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</si>
  <si>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</si>
  <si>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</si>
  <si>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</si>
  <si>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</si>
  <si>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</si>
  <si>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</si>
  <si>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</si>
  <si>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</si>
  <si>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</si>
  <si>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</si>
  <si>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</si>
  <si>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</si>
  <si>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</si>
  <si>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</si>
  <si>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</si>
  <si>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</si>
  <si>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</si>
  <si>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</si>
  <si>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</si>
  <si>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</si>
  <si>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</si>
  <si>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</si>
  <si>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</si>
  <si>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</si>
  <si>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</si>
  <si>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</si>
  <si>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</si>
  <si>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</si>
  <si>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</si>
  <si>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</si>
  <si>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</si>
  <si>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</si>
  <si>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</si>
  <si>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</si>
  <si>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</si>
  <si>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</si>
  <si>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</si>
  <si>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</si>
  <si>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</si>
  <si>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</si>
  <si>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</si>
  <si>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</si>
  <si>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</si>
  <si>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</si>
  <si>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</si>
  <si>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</si>
  <si>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</si>
  <si>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</si>
  <si>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</si>
  <si>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</si>
  <si>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</si>
  <si>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</si>
  <si>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</si>
  <si>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</si>
  <si>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</si>
  <si>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</si>
  <si>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</si>
  <si>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</si>
  <si>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</si>
  <si>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</si>
  <si>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</si>
  <si>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</si>
  <si>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</si>
  <si>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</si>
  <si>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</si>
  <si>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</si>
  <si>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</si>
  <si>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</si>
  <si>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</si>
  <si>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</si>
  <si>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</si>
  <si>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</si>
  <si>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</si>
  <si>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</si>
  <si>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</si>
  <si>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</si>
  <si>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</si>
  <si>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</si>
  <si>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</si>
  <si>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</si>
  <si>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</si>
  <si>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</si>
  <si>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</si>
  <si>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</si>
  <si>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</si>
  <si>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</si>
  <si>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</si>
  <si>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</si>
  <si>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</si>
  <si>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</si>
  <si>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</si>
  <si>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</si>
  <si>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</si>
  <si>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</si>
  <si>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</si>
  <si>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</si>
  <si>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</si>
  <si>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</si>
  <si>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</si>
  <si>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</si>
  <si>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</si>
  <si>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</si>
  <si>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</si>
  <si>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</si>
  <si>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</si>
  <si>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</si>
  <si>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</si>
  <si>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</si>
  <si>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</si>
  <si>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</si>
  <si>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</si>
  <si>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</si>
  <si>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</si>
  <si>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</si>
  <si>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</si>
  <si>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</si>
  <si>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</si>
  <si>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</si>
  <si>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</si>
  <si>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</si>
  <si>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</si>
  <si>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</si>
  <si>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</si>
  <si>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</si>
  <si>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</si>
  <si>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</si>
  <si>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</si>
  <si>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</si>
  <si>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</si>
  <si>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</si>
  <si>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</si>
  <si>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</si>
  <si>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</si>
  <si>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</si>
  <si>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</si>
  <si>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</si>
  <si>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</si>
  <si>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</si>
  <si>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</si>
  <si>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</si>
  <si>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</si>
  <si>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</si>
  <si>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</si>
  <si>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</si>
  <si>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</si>
  <si>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</si>
  <si>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</si>
  <si>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</si>
  <si>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</si>
  <si>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</si>
  <si>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</si>
  <si>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</si>
  <si>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</si>
  <si>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</si>
  <si>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</si>
  <si>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</si>
  <si>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</si>
  <si>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</si>
  <si>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</si>
  <si>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</si>
  <si>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</si>
  <si>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</si>
  <si>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</si>
  <si>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</si>
  <si>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</si>
  <si>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</si>
  <si>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</si>
  <si>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</si>
  <si>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</si>
  <si>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</si>
  <si>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</si>
  <si>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</si>
  <si>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</si>
  <si>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</si>
  <si>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</si>
  <si>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</si>
  <si>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</si>
  <si>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</si>
  <si>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</si>
  <si>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</si>
  <si>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</si>
  <si>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</si>
  <si>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</si>
  <si>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</si>
  <si>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</si>
  <si>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</si>
  <si>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</si>
  <si>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</si>
  <si>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</si>
  <si>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</si>
  <si>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</si>
  <si>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</si>
  <si>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</si>
  <si>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</si>
  <si>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</si>
  <si>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</si>
  <si>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</si>
  <si>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</si>
  <si>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</si>
  <si>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</si>
  <si>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</si>
  <si>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</si>
  <si>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</si>
  <si>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</si>
  <si>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</si>
  <si>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</si>
  <si>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</si>
  <si>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</si>
  <si>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</si>
  <si>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</si>
  <si>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</si>
  <si>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</si>
  <si>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</si>
  <si>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</si>
  <si>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</si>
  <si>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</si>
  <si>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</si>
  <si>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</si>
  <si>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</si>
  <si>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</si>
  <si>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</si>
  <si>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</si>
  <si>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</si>
  <si>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</si>
  <si>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</si>
  <si>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</si>
  <si>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</si>
  <si>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</si>
  <si>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</si>
  <si>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</si>
  <si>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</si>
  <si>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</si>
  <si>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</si>
  <si>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</si>
  <si>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</si>
  <si>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</si>
  <si>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</si>
  <si>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</si>
  <si>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</si>
  <si>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</si>
  <si>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</si>
  <si>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</si>
  <si>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</si>
  <si>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</si>
  <si>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</si>
  <si>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</si>
  <si>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</si>
  <si>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</si>
  <si>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</si>
  <si>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</si>
  <si>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</si>
  <si>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</si>
  <si>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</si>
  <si>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</si>
  <si>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</si>
  <si>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</si>
  <si>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</si>
  <si>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</si>
  <si>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</si>
  <si>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</si>
  <si>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</si>
  <si>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</si>
  <si>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</si>
  <si>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</si>
  <si>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</si>
  <si>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</si>
  <si>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</si>
  <si>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</si>
  <si>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</si>
  <si>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</si>
  <si>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</si>
  <si>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</si>
  <si>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</si>
  <si>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</si>
  <si>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</si>
  <si>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</si>
  <si>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</si>
  <si>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</si>
  <si>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</si>
  <si>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</si>
  <si>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</si>
  <si>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</si>
  <si>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</si>
  <si>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</si>
  <si>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</si>
  <si>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</si>
  <si>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</si>
  <si>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</si>
  <si>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</si>
  <si>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</si>
  <si>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</si>
  <si>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</si>
  <si>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</si>
  <si>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</si>
  <si>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</si>
  <si>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</si>
  <si>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</si>
  <si>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</si>
  <si>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</si>
  <si>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</si>
  <si>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</si>
  <si>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</si>
  <si>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</si>
  <si>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</si>
  <si>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</si>
  <si>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</si>
  <si>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</si>
  <si>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</si>
  <si>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</si>
  <si>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</si>
  <si>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</si>
  <si>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</si>
  <si>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</si>
  <si>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</si>
  <si>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</si>
  <si>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</si>
  <si>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</si>
  <si>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</si>
  <si>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</si>
  <si>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</si>
  <si>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</si>
  <si>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</si>
  <si>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</si>
  <si>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</si>
  <si>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</si>
  <si>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</si>
  <si>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</si>
  <si>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</si>
  <si>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</si>
  <si>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</si>
  <si>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</si>
  <si>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</si>
  <si>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</si>
  <si>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</si>
  <si>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</si>
  <si>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</si>
  <si>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</si>
  <si>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</si>
  <si>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</si>
  <si>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</si>
  <si>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</si>
  <si>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</si>
  <si>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</si>
  <si>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</si>
  <si>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</si>
  <si>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</si>
  <si>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</si>
  <si>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</si>
  <si>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</si>
  <si>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</si>
  <si>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</si>
  <si>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</si>
  <si>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</si>
  <si>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</si>
  <si>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</si>
  <si>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</si>
  <si>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</si>
  <si>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</si>
  <si>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</si>
  <si>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</si>
  <si>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</si>
  <si>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</si>
  <si>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</si>
  <si>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</si>
  <si>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</si>
  <si>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</si>
  <si>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</si>
  <si>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</si>
  <si>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</si>
  <si>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</si>
  <si>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</si>
  <si>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</si>
  <si>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</si>
  <si>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</si>
  <si>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</si>
  <si>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</si>
  <si>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</si>
  <si>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</si>
  <si>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</si>
  <si>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</si>
  <si>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</si>
  <si>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</si>
  <si>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</si>
  <si>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</si>
  <si>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</si>
  <si>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</si>
  <si>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</si>
  <si>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</si>
  <si>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</si>
  <si>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</si>
  <si>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</si>
  <si>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</si>
  <si>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</si>
  <si>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</si>
  <si>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</si>
  <si>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</si>
  <si>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</si>
  <si>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</si>
  <si>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</si>
  <si>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</si>
  <si>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</si>
  <si>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</si>
  <si>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</si>
  <si>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</si>
  <si>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</si>
  <si>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</si>
  <si>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</si>
  <si>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</si>
  <si>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</si>
  <si>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</si>
  <si>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</si>
  <si>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</si>
  <si>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</si>
  <si>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</si>
  <si>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</si>
  <si>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</si>
  <si>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</si>
  <si>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</si>
  <si>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</si>
  <si>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</si>
  <si>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</si>
  <si>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</si>
  <si>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</si>
  <si>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</si>
  <si>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</si>
  <si>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</si>
  <si>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</si>
  <si>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</si>
  <si>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</si>
  <si>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</si>
  <si>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</si>
  <si>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</si>
  <si>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</si>
  <si>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</si>
  <si>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</si>
  <si>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</si>
  <si>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</si>
  <si>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</si>
  <si>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</si>
  <si>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</si>
  <si>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</si>
  <si>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</si>
  <si>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</si>
  <si>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</si>
  <si>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</si>
  <si>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</si>
  <si>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</si>
  <si>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</si>
  <si>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</si>
  <si>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</si>
  <si>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</si>
  <si>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</si>
  <si>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</si>
  <si>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</si>
  <si>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</si>
  <si>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</si>
  <si>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</si>
  <si>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</si>
  <si>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</si>
  <si>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</si>
  <si>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</si>
  <si>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</si>
  <si>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</si>
  <si>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</si>
  <si>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</si>
  <si>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</si>
  <si>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</si>
  <si>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</si>
  <si>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</si>
  <si>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</si>
  <si>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</si>
  <si>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</si>
  <si>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</si>
  <si>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</si>
  <si>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</si>
  <si>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</si>
  <si>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</si>
  <si>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</si>
  <si>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</si>
  <si>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</si>
  <si>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</si>
  <si>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</si>
  <si>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</si>
  <si>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</si>
  <si>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</si>
  <si>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</si>
  <si>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</si>
  <si>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</si>
  <si>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</si>
  <si>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</si>
  <si>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</si>
  <si>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</si>
  <si>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</si>
  <si>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</si>
  <si>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</si>
  <si>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</si>
  <si>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</si>
  <si>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</si>
  <si>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</si>
  <si>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</si>
  <si>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</si>
  <si>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</si>
  <si>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</si>
  <si>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</si>
  <si>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</si>
  <si>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</si>
  <si>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</si>
  <si>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</si>
  <si>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</si>
  <si>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</si>
  <si>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</si>
  <si>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</si>
  <si>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</si>
  <si>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</si>
  <si>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</si>
  <si>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</si>
  <si>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</si>
  <si>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</si>
  <si>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</si>
  <si>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</si>
  <si>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</si>
  <si>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</si>
  <si>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</si>
  <si>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</si>
  <si>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</si>
  <si>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</si>
  <si>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</si>
  <si>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</si>
  <si>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</si>
  <si>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</si>
  <si>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</si>
  <si>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</si>
  <si>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</si>
  <si>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</si>
  <si>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</si>
  <si>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</si>
  <si>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</si>
  <si>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</si>
  <si>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</si>
  <si>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</si>
  <si>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</si>
  <si>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</si>
  <si>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</si>
  <si>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</si>
  <si>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</si>
  <si>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</si>
  <si>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</si>
  <si>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</si>
  <si>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</si>
  <si>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</si>
  <si>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</si>
  <si>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</si>
  <si>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</si>
  <si>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</si>
  <si>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</si>
  <si>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</si>
  <si>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</si>
  <si>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</si>
  <si>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</si>
  <si>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</si>
  <si>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</si>
  <si>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</si>
  <si>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</si>
  <si>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</si>
  <si>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</si>
  <si>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</si>
  <si>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</si>
  <si>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</si>
  <si>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</si>
  <si>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</si>
  <si>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</si>
  <si>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</si>
  <si>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</si>
  <si>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</si>
  <si>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</si>
  <si>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</si>
  <si>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</si>
  <si>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</si>
  <si>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</si>
  <si>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</si>
  <si>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</si>
  <si>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</si>
  <si>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</si>
  <si>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</si>
  <si>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</si>
  <si>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</si>
  <si>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</si>
  <si>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</si>
  <si>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</si>
  <si>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</si>
  <si>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</si>
  <si>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</si>
  <si>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</si>
  <si>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</si>
  <si>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</si>
  <si>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</si>
  <si>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</si>
  <si>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</si>
  <si>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</si>
  <si>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</si>
  <si>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</si>
  <si>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</si>
  <si>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</si>
  <si>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</si>
  <si>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</si>
  <si>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</si>
  <si>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</si>
  <si>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</si>
  <si>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</si>
  <si>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</si>
  <si>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</si>
  <si>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</si>
  <si>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2017 bazinių m. planas</t>
  </si>
  <si>
    <t>2017 m.</t>
  </si>
  <si>
    <t>faktas</t>
  </si>
  <si>
    <t>2018 bazinių m. planas</t>
  </si>
  <si>
    <t>2019 bazinių m. planas</t>
  </si>
  <si>
    <t>2019 m.</t>
  </si>
  <si>
    <t>2017- 2019 bazinių m. planas</t>
  </si>
  <si>
    <t>2017 - 2019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</si>
  <si>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</si>
  <si>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</si>
  <si>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</si>
  <si>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</si>
  <si>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</si>
  <si>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</si>
  <si>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</si>
  <si>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</si>
  <si>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</si>
  <si>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</si>
  <si>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</si>
  <si>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/>
  </si>
  <si>
    <t>Savivaldybės subsidijų ir dotacijų lėšos</t>
  </si>
  <si>
    <t>Aeoratorius su vandens paskirstytoju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</si>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</sst>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11"/>
      <name val="Calibri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sz val="8"/>
      <name val="Arial"/>
    </font>
    <font>
      <sz val="10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  <font>
      <i/>
      <sz val="12"/>
      <name val="Times New Roman"/>
      <family val="1"/>
      <charset val="186"/>
    </font>
    <font>
      <sz val="11"/>
      <color theme="1"/>
      <name val="Calibri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65" fillId="0" borderId="0" applyFont="0" applyFill="0" applyBorder="0" applyAlignment="0" applyProtection="0"/>
    <xf numFmtId="0" fontId="26" fillId="0" borderId="0"/>
  </cellStyleXfs>
  <cellXfs count="1192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Alignment="1" applyProtection="1">
      <alignment vertical="justify"/>
      <protection hidden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2" borderId="9" xfId="0" applyFont="1" applyFill="1" applyBorder="1" applyAlignment="1" applyProtection="1">
      <alignment horizontal="center" vertical="center"/>
    </xf>
    <xf numFmtId="3" fontId="5" fillId="3" borderId="9" xfId="0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Protection="1"/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4" fontId="6" fillId="2" borderId="12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2" fontId="7" fillId="0" borderId="12" xfId="0" applyNumberFormat="1" applyFont="1" applyFill="1" applyBorder="1" applyProtection="1">
      <protection locked="0"/>
    </xf>
    <xf numFmtId="2" fontId="6" fillId="0" borderId="12" xfId="0" applyNumberFormat="1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10" fillId="2" borderId="13" xfId="0" applyFont="1" applyFill="1" applyBorder="1" applyAlignment="1" applyProtection="1">
      <alignment horizontal="left" vertical="center"/>
    </xf>
    <xf numFmtId="2" fontId="3" fillId="0" borderId="12" xfId="0" applyNumberFormat="1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left" vertical="center"/>
    </xf>
    <xf numFmtId="4" fontId="8" fillId="2" borderId="12" xfId="0" applyNumberFormat="1" applyFont="1" applyFill="1" applyBorder="1" applyProtection="1"/>
    <xf numFmtId="0" fontId="4" fillId="2" borderId="13" xfId="0" applyFont="1" applyFill="1" applyBorder="1" applyAlignment="1" applyProtection="1">
      <alignment horizontal="left" vertical="center"/>
    </xf>
    <xf numFmtId="4" fontId="4" fillId="2" borderId="12" xfId="0" applyNumberFormat="1" applyFont="1" applyFill="1" applyBorder="1" applyProtection="1"/>
    <xf numFmtId="2" fontId="10" fillId="0" borderId="12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2" fontId="6" fillId="0" borderId="15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left" vertical="center"/>
    </xf>
    <xf numFmtId="4" fontId="4" fillId="2" borderId="17" xfId="0" applyNumberFormat="1" applyFont="1" applyFill="1" applyBorder="1" applyProtection="1"/>
    <xf numFmtId="4" fontId="4" fillId="2" borderId="10" xfId="0" applyNumberFormat="1" applyFont="1" applyFill="1" applyBorder="1" applyProtection="1"/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left" vertical="center"/>
    </xf>
    <xf numFmtId="4" fontId="4" fillId="2" borderId="18" xfId="0" applyNumberFormat="1" applyFont="1" applyFill="1" applyBorder="1" applyProtection="1"/>
    <xf numFmtId="0" fontId="0" fillId="0" borderId="0" xfId="0" applyProtection="1"/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164" fontId="14" fillId="2" borderId="20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/>
    </xf>
    <xf numFmtId="164" fontId="4" fillId="0" borderId="26" xfId="1" applyNumberFormat="1" applyFont="1" applyFill="1" applyBorder="1" applyAlignment="1" applyProtection="1">
      <alignment horizontal="center" vertical="center"/>
      <protection locked="0"/>
    </xf>
    <xf numFmtId="165" fontId="17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right" vertical="center"/>
    </xf>
    <xf numFmtId="164" fontId="11" fillId="0" borderId="26" xfId="0" applyNumberFormat="1" applyFont="1" applyFill="1" applyBorder="1" applyAlignment="1" applyProtection="1">
      <alignment horizontal="right" vertical="center"/>
      <protection locked="0"/>
    </xf>
    <xf numFmtId="164" fontId="4" fillId="3" borderId="2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6" fillId="3" borderId="2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</xf>
    <xf numFmtId="166" fontId="6" fillId="2" borderId="12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center" vertical="center"/>
    </xf>
    <xf numFmtId="16" fontId="6" fillId="2" borderId="25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right" vertical="center"/>
    </xf>
    <xf numFmtId="0" fontId="11" fillId="2" borderId="25" xfId="0" applyFont="1" applyFill="1" applyBorder="1" applyAlignment="1" applyProtection="1">
      <alignment horizontal="center" vertical="center"/>
    </xf>
    <xf numFmtId="1" fontId="11" fillId="3" borderId="26" xfId="0" applyNumberFormat="1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/>
    </xf>
    <xf numFmtId="1" fontId="11" fillId="3" borderId="29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164" fontId="4" fillId="3" borderId="31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164" fontId="6" fillId="3" borderId="26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 wrapText="1"/>
    </xf>
    <xf numFmtId="1" fontId="11" fillId="3" borderId="26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1" fontId="6" fillId="3" borderId="29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0" fillId="0" borderId="5" xfId="0" applyBorder="1"/>
    <xf numFmtId="0" fontId="4" fillId="2" borderId="21" xfId="0" applyFont="1" applyFill="1" applyBorder="1" applyAlignment="1" applyProtection="1">
      <alignment horizontal="center" vertical="center"/>
    </xf>
    <xf numFmtId="164" fontId="4" fillId="2" borderId="33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</xf>
    <xf numFmtId="1" fontId="6" fillId="2" borderId="12" xfId="0" applyNumberFormat="1" applyFont="1" applyFill="1" applyBorder="1" applyAlignment="1" applyProtection="1">
      <alignment horizontal="right" vertical="center"/>
    </xf>
    <xf numFmtId="1" fontId="6" fillId="2" borderId="12" xfId="0" applyNumberFormat="1" applyFont="1" applyFill="1" applyBorder="1" applyAlignment="1" applyProtection="1">
      <alignment horizontal="center" vertical="center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right" vertical="center"/>
    </xf>
    <xf numFmtId="1" fontId="6" fillId="2" borderId="28" xfId="0" applyNumberFormat="1" applyFont="1" applyFill="1" applyBorder="1" applyAlignment="1" applyProtection="1">
      <alignment horizontal="center" vertical="center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26" xfId="0" applyNumberFormat="1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6" fillId="2" borderId="26" xfId="0" applyNumberFormat="1" applyFont="1" applyFill="1" applyBorder="1" applyAlignment="1" applyProtection="1">
      <alignment horizontal="center" vertical="center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>
      <alignment horizontal="right" vertical="center"/>
    </xf>
    <xf numFmtId="3" fontId="6" fillId="2" borderId="2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64" fontId="11" fillId="2" borderId="12" xfId="0" applyNumberFormat="1" applyFont="1" applyFill="1" applyBorder="1" applyAlignment="1" applyProtection="1">
      <alignment horizontal="center" vertical="center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3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</xf>
    <xf numFmtId="3" fontId="6" fillId="2" borderId="27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6" fillId="0" borderId="24" xfId="0" applyNumberFormat="1" applyFont="1" applyFill="1" applyBorder="1" applyAlignment="1" applyProtection="1">
      <alignment horizontal="right" vertical="center"/>
      <protection locked="0"/>
    </xf>
    <xf numFmtId="164" fontId="6" fillId="0" borderId="26" xfId="0" applyNumberFormat="1" applyFont="1" applyFill="1" applyBorder="1" applyAlignment="1" applyProtection="1">
      <alignment horizontal="right" vertical="center"/>
      <protection locked="0"/>
    </xf>
    <xf numFmtId="0" fontId="6" fillId="2" borderId="37" xfId="0" applyFont="1" applyFill="1" applyBorder="1" applyAlignment="1" applyProtection="1">
      <alignment horizontal="right" vertical="center"/>
    </xf>
    <xf numFmtId="164" fontId="6" fillId="0" borderId="38" xfId="0" applyNumberFormat="1" applyFont="1" applyFill="1" applyBorder="1" applyAlignment="1" applyProtection="1">
      <alignment horizontal="right" vertical="center"/>
      <protection locked="0"/>
    </xf>
    <xf numFmtId="164" fontId="6" fillId="2" borderId="27" xfId="0" applyNumberFormat="1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3" fontId="6" fillId="2" borderId="42" xfId="0" applyNumberFormat="1" applyFont="1" applyFill="1" applyBorder="1" applyAlignment="1" applyProtection="1">
      <alignment horizontal="center" vertical="center"/>
    </xf>
    <xf numFmtId="164" fontId="6" fillId="0" borderId="2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2" borderId="30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166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4" fontId="4" fillId="2" borderId="46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164" fontId="6" fillId="2" borderId="42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3" fontId="29" fillId="2" borderId="31" xfId="0" applyNumberFormat="1" applyFont="1" applyFill="1" applyBorder="1" applyAlignment="1" applyProtection="1">
      <alignment horizontal="center" vertical="center"/>
    </xf>
    <xf numFmtId="3" fontId="31" fillId="0" borderId="26" xfId="0" applyNumberFormat="1" applyFont="1" applyFill="1" applyBorder="1" applyAlignment="1" applyProtection="1">
      <alignment vertical="center"/>
      <protection locked="0"/>
    </xf>
    <xf numFmtId="3" fontId="31" fillId="2" borderId="26" xfId="0" applyNumberFormat="1" applyFont="1" applyFill="1" applyBorder="1" applyAlignment="1" applyProtection="1">
      <alignment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horizontal="center" vertical="center"/>
    </xf>
    <xf numFmtId="164" fontId="11" fillId="2" borderId="28" xfId="0" applyNumberFormat="1" applyFont="1" applyFill="1" applyBorder="1" applyAlignment="1" applyProtection="1">
      <alignment horizontal="center" vertical="center"/>
    </xf>
    <xf numFmtId="3" fontId="32" fillId="0" borderId="29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5" fillId="2" borderId="23" xfId="0" applyFont="1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3" fontId="35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2" xfId="0" applyFont="1" applyFill="1" applyBorder="1" applyAlignment="1" applyProtection="1">
      <alignment horizontal="center" vertical="center"/>
    </xf>
    <xf numFmtId="3" fontId="35" fillId="0" borderId="26" xfId="0" applyNumberFormat="1" applyFont="1" applyFill="1" applyBorder="1" applyAlignment="1" applyProtection="1">
      <alignment horizontal="center" vertical="center"/>
      <protection locked="0"/>
    </xf>
    <xf numFmtId="3" fontId="35" fillId="2" borderId="26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7" fillId="2" borderId="25" xfId="0" applyFont="1" applyFill="1" applyBorder="1" applyAlignment="1" applyProtection="1">
      <alignment horizontal="center" vertical="center"/>
    </xf>
    <xf numFmtId="0" fontId="37" fillId="2" borderId="12" xfId="0" applyFont="1" applyFill="1" applyBorder="1" applyAlignment="1" applyProtection="1">
      <alignment horizontal="right" vertical="center"/>
    </xf>
    <xf numFmtId="0" fontId="37" fillId="2" borderId="12" xfId="0" applyFont="1" applyFill="1" applyBorder="1" applyAlignment="1" applyProtection="1">
      <alignment horizontal="center" vertical="center"/>
    </xf>
    <xf numFmtId="3" fontId="37" fillId="0" borderId="26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5" fillId="2" borderId="32" xfId="0" applyFont="1" applyFill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3" fontId="35" fillId="0" borderId="29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/>
    <xf numFmtId="0" fontId="0" fillId="0" borderId="0" xfId="0" applyAlignment="1">
      <alignment horizontal="center"/>
    </xf>
    <xf numFmtId="0" fontId="40" fillId="0" borderId="0" xfId="0" applyFont="1"/>
    <xf numFmtId="0" fontId="2" fillId="0" borderId="0" xfId="0" applyFont="1"/>
    <xf numFmtId="0" fontId="2" fillId="0" borderId="4" xfId="0" applyFont="1" applyBorder="1"/>
    <xf numFmtId="0" fontId="6" fillId="0" borderId="0" xfId="0" applyFont="1"/>
    <xf numFmtId="0" fontId="4" fillId="2" borderId="20" xfId="0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4" fontId="4" fillId="3" borderId="13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4" fontId="6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3" fillId="2" borderId="13" xfId="0" applyNumberFormat="1" applyFont="1" applyFill="1" applyBorder="1" applyAlignment="1" applyProtection="1">
      <alignment horizontal="center" vertical="center"/>
    </xf>
    <xf numFmtId="4" fontId="44" fillId="2" borderId="0" xfId="0" applyNumberFormat="1" applyFont="1" applyFill="1" applyProtection="1"/>
    <xf numFmtId="4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4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right" vertical="center"/>
    </xf>
    <xf numFmtId="0" fontId="4" fillId="2" borderId="36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4" fontId="4" fillId="3" borderId="34" xfId="0" applyNumberFormat="1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2" borderId="26" xfId="0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wrapText="1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4" fontId="6" fillId="3" borderId="11" xfId="0" applyNumberFormat="1" applyFont="1" applyFill="1" applyBorder="1" applyAlignment="1" applyProtection="1">
      <alignment horizontal="center" vertical="center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4" fontId="6" fillId="2" borderId="13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11" fillId="0" borderId="13" xfId="0" applyNumberFormat="1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0" fontId="12" fillId="2" borderId="55" xfId="0" applyFont="1" applyFill="1" applyBorder="1" applyAlignment="1" applyProtection="1">
      <alignment horizontal="right" vertical="center"/>
    </xf>
    <xf numFmtId="0" fontId="8" fillId="2" borderId="44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left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5" fillId="2" borderId="67" xfId="0" applyFont="1" applyFill="1" applyBorder="1" applyAlignment="1" applyProtection="1">
      <alignment horizontal="center" vertical="center"/>
    </xf>
    <xf numFmtId="0" fontId="45" fillId="2" borderId="68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left" vertical="center" wrapText="1"/>
    </xf>
    <xf numFmtId="1" fontId="45" fillId="2" borderId="69" xfId="0" applyNumberFormat="1" applyFont="1" applyFill="1" applyBorder="1" applyAlignment="1" applyProtection="1">
      <alignment horizontal="center" vertical="center" wrapText="1"/>
    </xf>
    <xf numFmtId="2" fontId="45" fillId="2" borderId="69" xfId="0" applyNumberFormat="1" applyFont="1" applyFill="1" applyBorder="1" applyAlignment="1" applyProtection="1">
      <alignment horizontal="center" vertical="center"/>
    </xf>
    <xf numFmtId="1" fontId="45" fillId="2" borderId="69" xfId="0" applyNumberFormat="1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 wrapText="1"/>
    </xf>
    <xf numFmtId="0" fontId="45" fillId="2" borderId="70" xfId="0" applyFont="1" applyFill="1" applyBorder="1" applyAlignment="1" applyProtection="1">
      <alignment horizontal="center" vertical="center" wrapText="1"/>
    </xf>
    <xf numFmtId="2" fontId="45" fillId="2" borderId="71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</xf>
    <xf numFmtId="1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/>
    </xf>
    <xf numFmtId="0" fontId="45" fillId="2" borderId="10" xfId="0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24" xfId="0" applyNumberFormat="1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2" borderId="12" xfId="0" applyNumberFormat="1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27" xfId="0" applyNumberFormat="1" applyFont="1" applyFill="1" applyBorder="1" applyAlignment="1" applyProtection="1">
      <alignment horizontal="center" vertical="center"/>
    </xf>
    <xf numFmtId="1" fontId="6" fillId="2" borderId="63" xfId="0" applyNumberFormat="1" applyFont="1" applyFill="1" applyBorder="1" applyAlignment="1" applyProtection="1">
      <alignment horizontal="center" vertical="center"/>
    </xf>
    <xf numFmtId="4" fontId="5" fillId="0" borderId="63" xfId="0" applyNumberFormat="1" applyFont="1" applyFill="1" applyBorder="1" applyAlignment="1" applyProtection="1">
      <alignment horizontal="center" vertical="center"/>
      <protection locked="0"/>
    </xf>
    <xf numFmtId="4" fontId="6" fillId="2" borderId="63" xfId="0" applyNumberFormat="1" applyFont="1" applyFill="1" applyBorder="1" applyAlignment="1" applyProtection="1">
      <alignment horizontal="center" vertical="center"/>
    </xf>
    <xf numFmtId="4" fontId="7" fillId="2" borderId="63" xfId="0" applyNumberFormat="1" applyFont="1" applyFill="1" applyBorder="1" applyAlignment="1" applyProtection="1">
      <alignment horizontal="center" vertical="center" wrapText="1"/>
    </xf>
    <xf numFmtId="4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2" xfId="0" applyNumberFormat="1" applyFont="1" applyFill="1" applyBorder="1" applyAlignment="1" applyProtection="1">
      <alignment horizontal="center" vertical="center"/>
    </xf>
    <xf numFmtId="4" fontId="5" fillId="0" borderId="72" xfId="0" applyNumberFormat="1" applyFont="1" applyFill="1" applyBorder="1" applyAlignment="1" applyProtection="1">
      <alignment horizontal="center" vertical="center"/>
      <protection locked="0"/>
    </xf>
    <xf numFmtId="4" fontId="6" fillId="2" borderId="72" xfId="0" applyNumberFormat="1" applyFont="1" applyFill="1" applyBorder="1" applyAlignment="1" applyProtection="1">
      <alignment horizontal="center" vertical="center"/>
    </xf>
    <xf numFmtId="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vertical="center"/>
    </xf>
    <xf numFmtId="1" fontId="6" fillId="2" borderId="73" xfId="0" applyNumberFormat="1" applyFont="1" applyFill="1" applyBorder="1" applyAlignment="1" applyProtection="1">
      <alignment horizontal="center" vertical="center"/>
    </xf>
    <xf numFmtId="4" fontId="5" fillId="0" borderId="73" xfId="0" applyNumberFormat="1" applyFont="1" applyFill="1" applyBorder="1" applyAlignment="1" applyProtection="1">
      <alignment horizontal="center" vertical="center"/>
      <protection locked="0"/>
    </xf>
    <xf numFmtId="4" fontId="6" fillId="2" borderId="73" xfId="0" applyNumberFormat="1" applyFont="1" applyFill="1" applyBorder="1" applyAlignment="1" applyProtection="1">
      <alignment horizontal="center" vertical="center"/>
    </xf>
    <xf numFmtId="4" fontId="7" fillId="2" borderId="73" xfId="0" applyNumberFormat="1" applyFont="1" applyFill="1" applyBorder="1" applyAlignment="1" applyProtection="1">
      <alignment horizontal="center" vertical="center" wrapText="1"/>
    </xf>
    <xf numFmtId="4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1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 wrapText="1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14" fillId="2" borderId="1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3" fillId="2" borderId="24" xfId="0" applyNumberFormat="1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6" fillId="2" borderId="73" xfId="0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45" fillId="2" borderId="74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vertical="center" wrapText="1"/>
    </xf>
    <xf numFmtId="1" fontId="45" fillId="2" borderId="17" xfId="0" applyNumberFormat="1" applyFont="1" applyFill="1" applyBorder="1" applyAlignment="1" applyProtection="1">
      <alignment horizontal="center" vertical="center"/>
    </xf>
    <xf numFmtId="4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2" borderId="17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center" vertical="center" wrapText="1"/>
    </xf>
    <xf numFmtId="4" fontId="4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7" xfId="0" applyNumberFormat="1" applyFont="1" applyFill="1" applyBorder="1" applyAlignment="1" applyProtection="1">
      <alignment horizontal="center" vertical="center"/>
    </xf>
    <xf numFmtId="2" fontId="45" fillId="2" borderId="75" xfId="0" applyNumberFormat="1" applyFont="1" applyFill="1" applyBorder="1" applyAlignment="1" applyProtection="1">
      <alignment horizontal="center" vertical="center"/>
    </xf>
    <xf numFmtId="0" fontId="14" fillId="2" borderId="63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</xf>
    <xf numFmtId="1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3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26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2" fontId="15" fillId="2" borderId="12" xfId="0" applyNumberFormat="1" applyFont="1" applyFill="1" applyBorder="1" applyAlignment="1" applyProtection="1">
      <alignment vertical="center"/>
    </xf>
    <xf numFmtId="1" fontId="15" fillId="0" borderId="12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3" fontId="15" fillId="0" borderId="12" xfId="0" applyNumberFormat="1" applyFont="1" applyFill="1" applyBorder="1" applyAlignment="1" applyProtection="1">
      <alignment vertical="justify"/>
      <protection locked="0"/>
    </xf>
    <xf numFmtId="3" fontId="15" fillId="0" borderId="13" xfId="0" applyNumberFormat="1" applyFont="1" applyFill="1" applyBorder="1" applyAlignment="1" applyProtection="1">
      <alignment vertical="justify"/>
      <protection locked="0"/>
    </xf>
    <xf numFmtId="2" fontId="46" fillId="2" borderId="26" xfId="0" applyNumberFormat="1" applyFont="1" applyFill="1" applyBorder="1" applyAlignment="1" applyProtection="1">
      <alignment vertical="justify"/>
    </xf>
    <xf numFmtId="1" fontId="6" fillId="0" borderId="15" xfId="0" applyNumberFormat="1" applyFont="1" applyFill="1" applyBorder="1" applyAlignment="1" applyProtection="1">
      <alignment vertical="center"/>
      <protection locked="0"/>
    </xf>
    <xf numFmtId="2" fontId="15" fillId="2" borderId="15" xfId="0" applyNumberFormat="1" applyFont="1" applyFill="1" applyBorder="1" applyAlignment="1" applyProtection="1">
      <alignment vertical="center"/>
    </xf>
    <xf numFmtId="1" fontId="15" fillId="0" borderId="15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justify"/>
      <protection locked="0"/>
    </xf>
    <xf numFmtId="3" fontId="15" fillId="0" borderId="50" xfId="0" applyNumberFormat="1" applyFont="1" applyFill="1" applyBorder="1" applyAlignment="1" applyProtection="1">
      <alignment vertical="justify"/>
      <protection locked="0"/>
    </xf>
    <xf numFmtId="1" fontId="1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vertical="justify"/>
    </xf>
    <xf numFmtId="0" fontId="45" fillId="2" borderId="7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vertical="center" wrapText="1"/>
    </xf>
    <xf numFmtId="1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2" borderId="1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horizontal="center" vertical="center" wrapText="1"/>
    </xf>
    <xf numFmtId="3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5" fillId="2" borderId="79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vertical="center"/>
    </xf>
    <xf numFmtId="2" fontId="15" fillId="2" borderId="10" xfId="0" applyNumberFormat="1" applyFont="1" applyFill="1" applyBorder="1" applyAlignment="1" applyProtection="1">
      <alignment vertical="center"/>
    </xf>
    <xf numFmtId="3" fontId="6" fillId="2" borderId="10" xfId="0" applyNumberFormat="1" applyFont="1" applyFill="1" applyBorder="1" applyAlignment="1" applyProtection="1">
      <alignment vertical="center"/>
    </xf>
    <xf numFmtId="2" fontId="14" fillId="2" borderId="26" xfId="0" applyNumberFormat="1" applyFont="1" applyFill="1" applyBorder="1" applyAlignment="1" applyProtection="1">
      <alignment horizontal="right" vertical="center" wrapText="1"/>
    </xf>
    <xf numFmtId="1" fontId="6" fillId="2" borderId="15" xfId="0" applyNumberFormat="1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vertical="center"/>
    </xf>
    <xf numFmtId="1" fontId="6" fillId="2" borderId="10" xfId="0" applyNumberFormat="1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left" vertical="center" wrapText="1"/>
    </xf>
    <xf numFmtId="2" fontId="45" fillId="2" borderId="18" xfId="0" applyNumberFormat="1" applyFont="1" applyFill="1" applyBorder="1" applyAlignment="1" applyProtection="1">
      <alignment horizontal="center" vertical="center"/>
    </xf>
    <xf numFmtId="0" fontId="45" fillId="2" borderId="61" xfId="0" applyFont="1" applyFill="1" applyBorder="1" applyAlignment="1" applyProtection="1">
      <alignment horizontal="center" vertical="center"/>
    </xf>
    <xf numFmtId="1" fontId="45" fillId="2" borderId="44" xfId="0" applyNumberFormat="1" applyFont="1" applyFill="1" applyBorder="1" applyAlignment="1" applyProtection="1">
      <alignment horizontal="center" vertical="center"/>
    </xf>
    <xf numFmtId="2" fontId="45" fillId="2" borderId="44" xfId="0" applyNumberFormat="1" applyFont="1" applyFill="1" applyBorder="1" applyAlignment="1" applyProtection="1">
      <alignment horizontal="center" vertical="center"/>
    </xf>
    <xf numFmtId="0" fontId="45" fillId="2" borderId="44" xfId="0" applyFont="1" applyFill="1" applyBorder="1" applyAlignment="1" applyProtection="1">
      <alignment horizontal="center" vertical="center"/>
    </xf>
    <xf numFmtId="0" fontId="45" fillId="2" borderId="43" xfId="0" applyFont="1" applyFill="1" applyBorder="1" applyAlignment="1" applyProtection="1">
      <alignment horizontal="center" vertical="center" wrapText="1"/>
    </xf>
    <xf numFmtId="2" fontId="45" fillId="2" borderId="83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vertical="center"/>
    </xf>
    <xf numFmtId="4" fontId="15" fillId="2" borderId="12" xfId="0" applyNumberFormat="1" applyFont="1" applyFill="1" applyBorder="1" applyAlignment="1" applyProtection="1">
      <alignment vertical="justify"/>
    </xf>
    <xf numFmtId="4" fontId="15" fillId="2" borderId="13" xfId="0" applyNumberFormat="1" applyFont="1" applyFill="1" applyBorder="1" applyAlignment="1" applyProtection="1">
      <alignment vertical="justify"/>
    </xf>
    <xf numFmtId="4" fontId="15" fillId="2" borderId="26" xfId="0" applyNumberFormat="1" applyFont="1" applyFill="1" applyBorder="1" applyAlignment="1" applyProtection="1">
      <alignment vertical="justify"/>
    </xf>
    <xf numFmtId="4" fontId="3" fillId="2" borderId="12" xfId="0" applyNumberFormat="1" applyFont="1" applyFill="1" applyBorder="1" applyAlignment="1" applyProtection="1">
      <alignment horizontal="right" vertical="center"/>
    </xf>
    <xf numFmtId="1" fontId="3" fillId="2" borderId="15" xfId="0" applyNumberFormat="1" applyFont="1" applyFill="1" applyBorder="1" applyAlignment="1" applyProtection="1">
      <alignment horizontal="center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5" xfId="0" applyNumberFormat="1" applyFont="1" applyFill="1" applyBorder="1" applyAlignment="1" applyProtection="1">
      <alignment vertical="justify"/>
    </xf>
    <xf numFmtId="4" fontId="15" fillId="2" borderId="50" xfId="0" applyNumberFormat="1" applyFont="1" applyFill="1" applyBorder="1" applyAlignment="1" applyProtection="1">
      <alignment vertical="justify"/>
    </xf>
    <xf numFmtId="4" fontId="15" fillId="2" borderId="51" xfId="0" applyNumberFormat="1" applyFont="1" applyFill="1" applyBorder="1" applyAlignment="1" applyProtection="1">
      <alignment vertical="justify"/>
    </xf>
    <xf numFmtId="1" fontId="3" fillId="2" borderId="10" xfId="0" applyNumberFormat="1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right" vertical="center"/>
    </xf>
    <xf numFmtId="0" fontId="8" fillId="2" borderId="3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vertical="center"/>
    </xf>
    <xf numFmtId="1" fontId="3" fillId="2" borderId="28" xfId="0" applyNumberFormat="1" applyFont="1" applyFill="1" applyBorder="1" applyAlignment="1" applyProtection="1">
      <alignment horizontal="center" vertical="center"/>
    </xf>
    <xf numFmtId="4" fontId="15" fillId="2" borderId="28" xfId="0" applyNumberFormat="1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/>
    </xf>
    <xf numFmtId="2" fontId="3" fillId="2" borderId="28" xfId="0" applyNumberFormat="1" applyFont="1" applyFill="1" applyBorder="1" applyAlignment="1" applyProtection="1">
      <alignment horizontal="right" vertical="center"/>
    </xf>
    <xf numFmtId="4" fontId="15" fillId="2" borderId="28" xfId="0" applyNumberFormat="1" applyFont="1" applyFill="1" applyBorder="1" applyAlignment="1" applyProtection="1">
      <alignment vertical="justify"/>
    </xf>
    <xf numFmtId="4" fontId="15" fillId="2" borderId="53" xfId="0" applyNumberFormat="1" applyFont="1" applyFill="1" applyBorder="1" applyAlignment="1" applyProtection="1">
      <alignment vertical="justify"/>
    </xf>
    <xf numFmtId="4" fontId="15" fillId="2" borderId="29" xfId="0" applyNumberFormat="1" applyFont="1" applyFill="1" applyBorder="1" applyAlignment="1" applyProtection="1">
      <alignment vertical="justify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6" fillId="2" borderId="51" xfId="0" applyNumberFormat="1" applyFont="1" applyFill="1" applyBorder="1" applyAlignment="1" applyProtection="1">
      <alignment vertical="justify"/>
    </xf>
    <xf numFmtId="4" fontId="6" fillId="2" borderId="10" xfId="0" applyNumberFormat="1" applyFont="1" applyFill="1" applyBorder="1" applyAlignment="1" applyProtection="1">
      <alignment horizontal="center" vertical="center"/>
    </xf>
    <xf numFmtId="0" fontId="12" fillId="2" borderId="64" xfId="0" applyFont="1" applyFill="1" applyBorder="1" applyAlignment="1" applyProtection="1">
      <alignment vertical="center"/>
    </xf>
    <xf numFmtId="2" fontId="14" fillId="2" borderId="51" xfId="0" applyNumberFormat="1" applyFont="1" applyFill="1" applyBorder="1" applyAlignment="1" applyProtection="1">
      <alignment horizontal="right" vertical="center" wrapText="1"/>
    </xf>
    <xf numFmtId="2" fontId="45" fillId="2" borderId="67" xfId="0" applyNumberFormat="1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 wrapText="1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/>
      <protection locked="0"/>
    </xf>
    <xf numFmtId="4" fontId="6" fillId="3" borderId="26" xfId="0" applyNumberFormat="1" applyFont="1" applyFill="1" applyBorder="1" applyAlignment="1" applyProtection="1">
      <alignment horizontal="center"/>
    </xf>
    <xf numFmtId="4" fontId="11" fillId="0" borderId="26" xfId="0" applyNumberFormat="1" applyFont="1" applyFill="1" applyBorder="1" applyProtection="1">
      <protection locked="0"/>
    </xf>
    <xf numFmtId="4" fontId="6" fillId="0" borderId="26" xfId="0" applyNumberFormat="1" applyFont="1" applyFill="1" applyBorder="1" applyProtection="1">
      <protection locked="0"/>
    </xf>
    <xf numFmtId="4" fontId="6" fillId="0" borderId="26" xfId="0" applyNumberFormat="1" applyFont="1" applyFill="1" applyBorder="1" applyAlignment="1" applyProtection="1">
      <alignment horizontal="left"/>
      <protection locked="0"/>
    </xf>
    <xf numFmtId="4" fontId="4" fillId="3" borderId="26" xfId="0" applyNumberFormat="1" applyFont="1" applyFill="1" applyBorder="1" applyAlignment="1" applyProtection="1">
      <alignment horizontal="center"/>
    </xf>
    <xf numFmtId="4" fontId="4" fillId="0" borderId="26" xfId="0" applyNumberFormat="1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 wrapText="1"/>
    </xf>
    <xf numFmtId="4" fontId="4" fillId="0" borderId="38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 vertical="center" wrapText="1"/>
    </xf>
    <xf numFmtId="4" fontId="6" fillId="0" borderId="2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justify"/>
    </xf>
    <xf numFmtId="0" fontId="15" fillId="0" borderId="0" xfId="0" applyFont="1" applyAlignment="1" applyProtection="1">
      <alignment vertical="justify"/>
    </xf>
    <xf numFmtId="0" fontId="5" fillId="2" borderId="28" xfId="0" applyFont="1" applyFill="1" applyBorder="1" applyAlignment="1" applyProtection="1">
      <alignment horizontal="center" vertical="center" wrapText="1"/>
    </xf>
    <xf numFmtId="3" fontId="5" fillId="2" borderId="28" xfId="0" applyNumberFormat="1" applyFont="1" applyFill="1" applyBorder="1" applyAlignment="1" applyProtection="1">
      <alignment horizontal="center" vertical="center" wrapText="1"/>
    </xf>
    <xf numFmtId="3" fontId="7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31" xfId="0" applyNumberFormat="1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12" fillId="3" borderId="26" xfId="0" applyNumberFormat="1" applyFont="1" applyFill="1" applyBorder="1" applyAlignment="1" applyProtection="1">
      <alignment horizontal="center" vertical="center"/>
    </xf>
    <xf numFmtId="4" fontId="12" fillId="3" borderId="25" xfId="0" applyNumberFormat="1" applyFont="1" applyFill="1" applyBorder="1" applyAlignment="1" applyProtection="1">
      <alignment horizontal="center" vertical="center"/>
    </xf>
    <xf numFmtId="4" fontId="12" fillId="3" borderId="12" xfId="0" applyNumberFormat="1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4" fontId="8" fillId="0" borderId="26" xfId="0" applyNumberFormat="1" applyFont="1" applyFill="1" applyBorder="1" applyAlignment="1" applyProtection="1">
      <alignment horizontal="center" vertical="center"/>
      <protection locked="0"/>
    </xf>
    <xf numFmtId="4" fontId="8" fillId="2" borderId="25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/>
    </xf>
    <xf numFmtId="4" fontId="8" fillId="2" borderId="26" xfId="0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vertical="justify"/>
    </xf>
    <xf numFmtId="0" fontId="6" fillId="2" borderId="13" xfId="0" applyFont="1" applyFill="1" applyBorder="1" applyAlignment="1" applyProtection="1">
      <alignment horizontal="left" vertical="center" wrapText="1"/>
    </xf>
    <xf numFmtId="4" fontId="8" fillId="3" borderId="26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2" borderId="25" xfId="0" applyNumberFormat="1" applyFont="1" applyFill="1" applyBorder="1" applyAlignment="1" applyProtection="1">
      <alignment horizontal="center" vertical="center"/>
    </xf>
    <xf numFmtId="4" fontId="6" fillId="2" borderId="26" xfId="0" applyNumberFormat="1" applyFont="1" applyFill="1" applyBorder="1" applyAlignment="1" applyProtection="1">
      <alignment horizontal="center" vertical="center"/>
    </xf>
    <xf numFmtId="4" fontId="6" fillId="2" borderId="27" xfId="0" applyNumberFormat="1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vertical="center"/>
    </xf>
    <xf numFmtId="0" fontId="3" fillId="2" borderId="85" xfId="0" applyFont="1" applyFill="1" applyBorder="1" applyAlignment="1" applyProtection="1">
      <alignment vertical="justify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6" fillId="3" borderId="25" xfId="0" applyNumberFormat="1" applyFont="1" applyFill="1" applyBorder="1" applyAlignment="1" applyProtection="1">
      <alignment vertical="center"/>
    </xf>
    <xf numFmtId="1" fontId="6" fillId="0" borderId="12" xfId="0" applyNumberFormat="1" applyFont="1" applyFill="1" applyBorder="1" applyAlignment="1" applyProtection="1">
      <alignment vertical="justify"/>
      <protection locked="0"/>
    </xf>
    <xf numFmtId="1" fontId="6" fillId="0" borderId="26" xfId="0" applyNumberFormat="1" applyFont="1" applyFill="1" applyBorder="1" applyAlignment="1" applyProtection="1">
      <alignment vertical="justify"/>
      <protection locked="0"/>
    </xf>
    <xf numFmtId="1" fontId="6" fillId="0" borderId="23" xfId="0" applyNumberFormat="1" applyFont="1" applyFill="1" applyBorder="1" applyAlignment="1" applyProtection="1">
      <alignment vertical="justify"/>
      <protection locked="0"/>
    </xf>
    <xf numFmtId="1" fontId="6" fillId="0" borderId="24" xfId="0" applyNumberFormat="1" applyFont="1" applyFill="1" applyBorder="1" applyAlignment="1" applyProtection="1">
      <alignment vertical="justify"/>
      <protection locked="0"/>
    </xf>
    <xf numFmtId="0" fontId="6" fillId="3" borderId="25" xfId="0" applyFont="1" applyFill="1" applyBorder="1" applyAlignment="1" applyProtection="1">
      <alignment vertical="center"/>
    </xf>
    <xf numFmtId="1" fontId="6" fillId="0" borderId="25" xfId="0" applyNumberFormat="1" applyFont="1" applyFill="1" applyBorder="1" applyAlignment="1" applyProtection="1">
      <alignment vertical="justify"/>
      <protection locked="0"/>
    </xf>
    <xf numFmtId="0" fontId="3" fillId="2" borderId="85" xfId="0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7" xfId="0" applyNumberFormat="1" applyFont="1" applyFill="1" applyBorder="1" applyAlignment="1" applyProtection="1">
      <alignment vertical="center"/>
      <protection locked="0"/>
    </xf>
    <xf numFmtId="1" fontId="6" fillId="0" borderId="37" xfId="0" applyNumberFormat="1" applyFont="1" applyFill="1" applyBorder="1" applyAlignment="1" applyProtection="1">
      <alignment vertical="justify"/>
      <protection locked="0"/>
    </xf>
    <xf numFmtId="1" fontId="6" fillId="0" borderId="38" xfId="0" applyNumberFormat="1" applyFont="1" applyFill="1" applyBorder="1" applyAlignment="1" applyProtection="1">
      <alignment vertical="justify"/>
      <protection locked="0"/>
    </xf>
    <xf numFmtId="1" fontId="6" fillId="0" borderId="36" xfId="0" applyNumberFormat="1" applyFont="1" applyFill="1" applyBorder="1" applyAlignment="1" applyProtection="1">
      <alignment vertical="justify"/>
      <protection locked="0"/>
    </xf>
    <xf numFmtId="0" fontId="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vertical="center"/>
    </xf>
    <xf numFmtId="1" fontId="6" fillId="0" borderId="28" xfId="0" applyNumberFormat="1" applyFont="1" applyFill="1" applyBorder="1" applyAlignment="1" applyProtection="1">
      <alignment vertical="center"/>
      <protection locked="0"/>
    </xf>
    <xf numFmtId="1" fontId="6" fillId="0" borderId="28" xfId="0" applyNumberFormat="1" applyFont="1" applyFill="1" applyBorder="1" applyAlignment="1" applyProtection="1">
      <alignment vertical="justify"/>
      <protection locked="0"/>
    </xf>
    <xf numFmtId="1" fontId="6" fillId="0" borderId="29" xfId="0" applyNumberFormat="1" applyFont="1" applyFill="1" applyBorder="1" applyAlignment="1" applyProtection="1">
      <alignment vertical="justify"/>
      <protection locked="0"/>
    </xf>
    <xf numFmtId="1" fontId="6" fillId="0" borderId="32" xfId="0" applyNumberFormat="1" applyFont="1" applyFill="1" applyBorder="1" applyAlignment="1" applyProtection="1">
      <alignment vertical="justify"/>
      <protection locked="0"/>
    </xf>
    <xf numFmtId="0" fontId="3" fillId="2" borderId="87" xfId="0" applyFont="1" applyFill="1" applyBorder="1" applyAlignment="1" applyProtection="1">
      <alignment vertical="justify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justify"/>
    </xf>
    <xf numFmtId="0" fontId="3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justify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justify"/>
      <protection hidden="1"/>
    </xf>
    <xf numFmtId="0" fontId="5" fillId="3" borderId="28" xfId="0" applyFont="1" applyFill="1" applyBorder="1" applyAlignment="1" applyProtection="1">
      <alignment horizontal="center" vertical="center" wrapText="1"/>
    </xf>
    <xf numFmtId="3" fontId="5" fillId="3" borderId="28" xfId="0" applyNumberFormat="1" applyFont="1" applyFill="1" applyBorder="1" applyAlignment="1" applyProtection="1">
      <alignment horizontal="center" vertical="center" wrapText="1"/>
    </xf>
    <xf numFmtId="3" fontId="7" fillId="3" borderId="29" xfId="0" applyNumberFormat="1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justify"/>
    </xf>
    <xf numFmtId="0" fontId="4" fillId="3" borderId="12" xfId="0" applyFont="1" applyFill="1" applyBorder="1" applyAlignment="1" applyProtection="1">
      <alignment horizontal="left" vertical="center"/>
    </xf>
    <xf numFmtId="4" fontId="12" fillId="3" borderId="24" xfId="0" applyNumberFormat="1" applyFont="1" applyFill="1" applyBorder="1" applyAlignment="1" applyProtection="1">
      <alignment horizontal="center" vertical="center"/>
    </xf>
    <xf numFmtId="4" fontId="12" fillId="3" borderId="72" xfId="0" applyNumberFormat="1" applyFont="1" applyFill="1" applyBorder="1" applyAlignment="1" applyProtection="1">
      <alignment horizontal="center" vertical="center"/>
    </xf>
    <xf numFmtId="4" fontId="12" fillId="3" borderId="64" xfId="0" applyNumberFormat="1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left" vertical="center"/>
    </xf>
    <xf numFmtId="4" fontId="8" fillId="0" borderId="24" xfId="0" applyNumberFormat="1" applyFont="1" applyFill="1" applyBorder="1" applyAlignment="1" applyProtection="1">
      <alignment horizontal="center" vertical="center"/>
      <protection locked="0"/>
    </xf>
    <xf numFmtId="4" fontId="8" fillId="3" borderId="23" xfId="0" applyNumberFormat="1" applyFont="1" applyFill="1" applyBorder="1" applyAlignment="1" applyProtection="1">
      <alignment horizontal="center" vertical="center"/>
    </xf>
    <xf numFmtId="4" fontId="8" fillId="2" borderId="13" xfId="0" applyNumberFormat="1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vertical="justify"/>
    </xf>
    <xf numFmtId="0" fontId="6" fillId="3" borderId="12" xfId="0" applyFont="1" applyFill="1" applyBorder="1" applyAlignment="1" applyProtection="1">
      <alignment vertical="center"/>
    </xf>
    <xf numFmtId="4" fontId="8" fillId="3" borderId="25" xfId="0" applyNumberFormat="1" applyFont="1" applyFill="1" applyBorder="1" applyAlignment="1" applyProtection="1">
      <alignment horizontal="center" vertical="center"/>
    </xf>
    <xf numFmtId="4" fontId="8" fillId="3" borderId="12" xfId="0" applyNumberFormat="1" applyFont="1" applyFill="1" applyBorder="1" applyAlignment="1" applyProtection="1">
      <alignment vertical="center"/>
    </xf>
    <xf numFmtId="4" fontId="8" fillId="3" borderId="13" xfId="0" applyNumberFormat="1" applyFont="1" applyFill="1" applyBorder="1" applyAlignment="1" applyProtection="1">
      <alignment vertical="center"/>
    </xf>
    <xf numFmtId="4" fontId="8" fillId="3" borderId="25" xfId="0" applyNumberFormat="1" applyFont="1" applyFill="1" applyBorder="1" applyAlignment="1" applyProtection="1">
      <alignment vertical="center"/>
    </xf>
    <xf numFmtId="4" fontId="8" fillId="3" borderId="26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72" xfId="0" applyNumberFormat="1" applyFont="1" applyFill="1" applyBorder="1" applyAlignment="1" applyProtection="1">
      <alignment vertical="center"/>
    </xf>
    <xf numFmtId="4" fontId="6" fillId="3" borderId="40" xfId="0" applyNumberFormat="1" applyFont="1" applyFill="1" applyBorder="1" applyAlignment="1" applyProtection="1">
      <alignment vertical="center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26" xfId="0" applyNumberFormat="1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 wrapText="1"/>
    </xf>
    <xf numFmtId="0" fontId="6" fillId="3" borderId="37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85" xfId="0" applyFont="1" applyFill="1" applyBorder="1" applyAlignment="1" applyProtection="1">
      <alignment vertical="justify"/>
    </xf>
    <xf numFmtId="0" fontId="6" fillId="3" borderId="53" xfId="0" applyFont="1" applyFill="1" applyBorder="1" applyAlignment="1" applyProtection="1">
      <alignment horizontal="left" vertical="center" wrapText="1"/>
    </xf>
    <xf numFmtId="1" fontId="8" fillId="3" borderId="32" xfId="0" applyNumberFormat="1" applyFont="1" applyFill="1" applyBorder="1" applyAlignment="1" applyProtection="1">
      <alignment horizontal="center" vertical="center"/>
    </xf>
    <xf numFmtId="167" fontId="6" fillId="0" borderId="28" xfId="0" applyNumberFormat="1" applyFont="1" applyFill="1" applyBorder="1" applyAlignment="1" applyProtection="1">
      <alignment vertical="center"/>
      <protection locked="0"/>
    </xf>
    <xf numFmtId="167" fontId="6" fillId="0" borderId="53" xfId="0" applyNumberFormat="1" applyFont="1" applyFill="1" applyBorder="1" applyAlignment="1" applyProtection="1">
      <alignment vertical="center"/>
      <protection locked="0"/>
    </xf>
    <xf numFmtId="167" fontId="6" fillId="0" borderId="32" xfId="0" applyNumberFormat="1" applyFont="1" applyFill="1" applyBorder="1" applyAlignment="1" applyProtection="1">
      <alignment vertical="center"/>
      <protection locked="0"/>
    </xf>
    <xf numFmtId="167" fontId="6" fillId="0" borderId="29" xfId="0" applyNumberFormat="1" applyFont="1" applyFill="1" applyBorder="1" applyAlignment="1" applyProtection="1">
      <alignment vertical="center"/>
      <protection locked="0"/>
    </xf>
    <xf numFmtId="0" fontId="3" fillId="3" borderId="8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49" fillId="0" borderId="0" xfId="0" applyFont="1" applyProtection="1"/>
    <xf numFmtId="0" fontId="26" fillId="0" borderId="0" xfId="0" applyFont="1" applyProtection="1"/>
    <xf numFmtId="0" fontId="26" fillId="0" borderId="0" xfId="0" applyFont="1"/>
    <xf numFmtId="0" fontId="4" fillId="2" borderId="21" xfId="0" applyFont="1" applyFill="1" applyBorder="1" applyAlignment="1" applyProtection="1">
      <alignment horizontal="center" vertical="center" wrapText="1"/>
    </xf>
    <xf numFmtId="0" fontId="4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26" fillId="0" borderId="0" xfId="0" applyFont="1" applyAlignment="1">
      <alignment wrapText="1"/>
    </xf>
    <xf numFmtId="0" fontId="50" fillId="2" borderId="10" xfId="0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4" fontId="4" fillId="3" borderId="53" xfId="0" applyNumberFormat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/>
    </xf>
    <xf numFmtId="0" fontId="4" fillId="2" borderId="89" xfId="0" applyFont="1" applyFill="1" applyBorder="1" applyAlignment="1" applyProtection="1">
      <alignment horizontal="center" vertical="center" wrapText="1"/>
    </xf>
    <xf numFmtId="4" fontId="4" fillId="3" borderId="89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right" vertical="center" wrapText="1"/>
    </xf>
    <xf numFmtId="4" fontId="6" fillId="0" borderId="34" xfId="0" applyNumberFormat="1" applyFont="1" applyFill="1" applyBorder="1" applyAlignment="1" applyProtection="1">
      <alignment horizontal="right" vertical="center"/>
      <protection locked="0"/>
    </xf>
    <xf numFmtId="0" fontId="6" fillId="3" borderId="3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11" fillId="2" borderId="12" xfId="0" applyFont="1" applyFill="1" applyBorder="1" applyAlignment="1" applyProtection="1">
      <alignment horizontal="right" wrapText="1"/>
    </xf>
    <xf numFmtId="0" fontId="11" fillId="2" borderId="10" xfId="0" applyFont="1" applyFill="1" applyBorder="1" applyAlignment="1" applyProtection="1">
      <alignment horizontal="right" wrapText="1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37" xfId="0" applyNumberFormat="1" applyFont="1" applyFill="1" applyBorder="1" applyAlignment="1" applyProtection="1">
      <alignment horizontal="right" vertical="center"/>
      <protection locked="0"/>
    </xf>
    <xf numFmtId="0" fontId="6" fillId="2" borderId="28" xfId="0" applyFont="1" applyFill="1" applyBorder="1" applyAlignment="1" applyProtection="1">
      <alignment horizontal="right" wrapText="1"/>
    </xf>
    <xf numFmtId="4" fontId="6" fillId="0" borderId="28" xfId="0" applyNumberFormat="1" applyFont="1" applyFill="1" applyBorder="1" applyAlignment="1" applyProtection="1">
      <alignment horizontal="right" vertical="center"/>
      <protection locked="0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horizontal="right" wrapText="1"/>
    </xf>
    <xf numFmtId="4" fontId="6" fillId="0" borderId="66" xfId="0" applyNumberFormat="1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right" vertical="center"/>
    </xf>
    <xf numFmtId="4" fontId="4" fillId="3" borderId="12" xfId="0" applyNumberFormat="1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" fontId="6" fillId="0" borderId="28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53" xfId="0" applyNumberFormat="1" applyFont="1" applyFill="1" applyBorder="1" applyAlignment="1" applyProtection="1">
      <alignment vertical="center"/>
      <protection locked="0"/>
    </xf>
    <xf numFmtId="4" fontId="4" fillId="3" borderId="9" xfId="0" applyNumberFormat="1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right" vertical="center" wrapText="1"/>
    </xf>
    <xf numFmtId="4" fontId="6" fillId="0" borderId="37" xfId="0" applyNumberFormat="1" applyFont="1" applyFill="1" applyBorder="1" applyAlignment="1" applyProtection="1">
      <alignment vertical="center"/>
      <protection locked="0"/>
    </xf>
    <xf numFmtId="0" fontId="6" fillId="3" borderId="38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right" vertical="center" wrapText="1"/>
    </xf>
    <xf numFmtId="0" fontId="6" fillId="3" borderId="24" xfId="0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4" fillId="2" borderId="55" xfId="0" applyFont="1" applyFill="1" applyBorder="1" applyAlignment="1" applyProtection="1">
      <alignment horizontal="center" vertical="center" wrapText="1"/>
    </xf>
    <xf numFmtId="0" fontId="6" fillId="3" borderId="9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1" fillId="2" borderId="13" xfId="0" applyFont="1" applyFill="1" applyBorder="1" applyAlignment="1" applyProtection="1">
      <alignment horizontal="right" vertical="center" wrapText="1"/>
    </xf>
    <xf numFmtId="0" fontId="11" fillId="2" borderId="28" xfId="0" applyFont="1" applyFill="1" applyBorder="1" applyAlignment="1" applyProtection="1">
      <alignment horizontal="right" vertical="center" wrapText="1"/>
    </xf>
    <xf numFmtId="4" fontId="11" fillId="0" borderId="53" xfId="0" applyNumberFormat="1" applyFont="1" applyFill="1" applyBorder="1" applyAlignment="1" applyProtection="1">
      <alignment horizontal="right" vertical="center"/>
      <protection locked="0"/>
    </xf>
    <xf numFmtId="4" fontId="6" fillId="0" borderId="53" xfId="0" applyNumberFormat="1" applyFont="1" applyFill="1" applyBorder="1" applyAlignment="1" applyProtection="1">
      <alignment horizontal="right" vertical="center"/>
      <protection locked="0"/>
    </xf>
    <xf numFmtId="0" fontId="4" fillId="2" borderId="89" xfId="0" applyFont="1" applyFill="1" applyBorder="1" applyAlignment="1" applyProtection="1">
      <alignment horizontal="right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center"/>
    </xf>
    <xf numFmtId="0" fontId="51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3" fillId="2" borderId="45" xfId="0" applyFont="1" applyFill="1" applyBorder="1"/>
    <xf numFmtId="3" fontId="53" fillId="0" borderId="97" xfId="0" applyNumberFormat="1" applyFont="1" applyFill="1" applyBorder="1" applyAlignment="1" applyProtection="1">
      <alignment horizontal="center"/>
      <protection locked="0"/>
    </xf>
    <xf numFmtId="3" fontId="53" fillId="0" borderId="63" xfId="0" applyNumberFormat="1" applyFont="1" applyFill="1" applyBorder="1" applyAlignment="1" applyProtection="1">
      <alignment horizontal="center"/>
      <protection locked="0"/>
    </xf>
    <xf numFmtId="3" fontId="53" fillId="0" borderId="10" xfId="0" applyNumberFormat="1" applyFont="1" applyFill="1" applyBorder="1" applyAlignment="1" applyProtection="1">
      <alignment horizontal="center"/>
      <protection locked="0"/>
    </xf>
    <xf numFmtId="3" fontId="53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Protection="1">
      <protection locked="0"/>
    </xf>
    <xf numFmtId="3" fontId="6" fillId="0" borderId="30" xfId="0" applyNumberFormat="1" applyFont="1" applyFill="1" applyBorder="1" applyProtection="1">
      <protection locked="0"/>
    </xf>
    <xf numFmtId="3" fontId="6" fillId="0" borderId="31" xfId="0" applyNumberFormat="1" applyFont="1" applyFill="1" applyBorder="1" applyProtection="1">
      <protection locked="0"/>
    </xf>
    <xf numFmtId="0" fontId="53" fillId="2" borderId="39" xfId="0" applyFont="1" applyFill="1" applyBorder="1"/>
    <xf numFmtId="3" fontId="53" fillId="0" borderId="98" xfId="0" applyNumberFormat="1" applyFont="1" applyFill="1" applyBorder="1" applyAlignment="1" applyProtection="1">
      <alignment horizontal="center"/>
      <protection locked="0"/>
    </xf>
    <xf numFmtId="3" fontId="53" fillId="0" borderId="62" xfId="0" applyNumberFormat="1" applyFont="1" applyFill="1" applyBorder="1" applyAlignment="1" applyProtection="1">
      <alignment horizontal="center"/>
      <protection locked="0"/>
    </xf>
    <xf numFmtId="3" fontId="53" fillId="0" borderId="37" xfId="0" applyNumberFormat="1" applyFont="1" applyFill="1" applyBorder="1" applyAlignment="1" applyProtection="1">
      <alignment horizontal="center"/>
      <protection locked="0"/>
    </xf>
    <xf numFmtId="3" fontId="53" fillId="0" borderId="44" xfId="0" applyNumberFormat="1" applyFont="1" applyFill="1" applyBorder="1" applyAlignment="1" applyProtection="1">
      <alignment horizontal="center"/>
      <protection locked="0"/>
    </xf>
    <xf numFmtId="3" fontId="53" fillId="0" borderId="14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Protection="1">
      <protection locked="0"/>
    </xf>
    <xf numFmtId="3" fontId="6" fillId="0" borderId="36" xfId="0" applyNumberFormat="1" applyFont="1" applyFill="1" applyBorder="1" applyProtection="1">
      <protection locked="0"/>
    </xf>
    <xf numFmtId="3" fontId="6" fillId="0" borderId="38" xfId="0" applyNumberFormat="1" applyFont="1" applyFill="1" applyBorder="1" applyProtection="1">
      <protection locked="0"/>
    </xf>
    <xf numFmtId="0" fontId="54" fillId="2" borderId="6" xfId="0" applyFont="1" applyFill="1" applyBorder="1" applyAlignment="1">
      <alignment horizontal="right"/>
    </xf>
    <xf numFmtId="3" fontId="53" fillId="2" borderId="20" xfId="0" applyNumberFormat="1" applyFont="1" applyFill="1" applyBorder="1"/>
    <xf numFmtId="3" fontId="53" fillId="2" borderId="90" xfId="0" applyNumberFormat="1" applyFont="1" applyFill="1" applyBorder="1"/>
    <xf numFmtId="3" fontId="53" fillId="2" borderId="89" xfId="0" applyNumberFormat="1" applyFont="1" applyFill="1" applyBorder="1"/>
    <xf numFmtId="3" fontId="53" fillId="2" borderId="22" xfId="0" applyNumberFormat="1" applyFont="1" applyFill="1" applyBorder="1"/>
    <xf numFmtId="3" fontId="53" fillId="2" borderId="8" xfId="0" applyNumberFormat="1" applyFont="1" applyFill="1" applyBorder="1"/>
    <xf numFmtId="3" fontId="53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hidden="1"/>
    </xf>
    <xf numFmtId="0" fontId="12" fillId="2" borderId="90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/>
    </xf>
    <xf numFmtId="168" fontId="4" fillId="3" borderId="11" xfId="0" applyNumberFormat="1" applyFont="1" applyFill="1" applyBorder="1" applyAlignment="1" applyProtection="1">
      <alignment horizontal="right" vertical="center"/>
    </xf>
    <xf numFmtId="0" fontId="55" fillId="2" borderId="24" xfId="0" applyFont="1" applyFill="1" applyBorder="1" applyAlignment="1" applyProtection="1">
      <alignment vertical="center"/>
    </xf>
    <xf numFmtId="168" fontId="6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horizontal="center" vertical="center"/>
    </xf>
    <xf numFmtId="168" fontId="6" fillId="0" borderId="13" xfId="0" applyNumberFormat="1" applyFont="1" applyFill="1" applyBorder="1" applyAlignment="1" applyProtection="1">
      <alignment vertical="center"/>
      <protection locked="0"/>
    </xf>
    <xf numFmtId="168" fontId="6" fillId="3" borderId="13" xfId="0" applyNumberFormat="1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horizontal="center"/>
    </xf>
    <xf numFmtId="168" fontId="7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vertical="center"/>
    </xf>
    <xf numFmtId="168" fontId="7" fillId="3" borderId="13" xfId="0" applyNumberFormat="1" applyFont="1" applyFill="1" applyBorder="1" applyProtection="1"/>
    <xf numFmtId="168" fontId="5" fillId="0" borderId="13" xfId="0" applyNumberFormat="1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center"/>
    </xf>
    <xf numFmtId="4" fontId="4" fillId="3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Fill="1" applyBorder="1" applyProtection="1">
      <protection locked="0"/>
    </xf>
    <xf numFmtId="4" fontId="6" fillId="3" borderId="13" xfId="0" applyNumberFormat="1" applyFont="1" applyFill="1" applyBorder="1" applyProtection="1"/>
    <xf numFmtId="4" fontId="7" fillId="0" borderId="13" xfId="0" applyNumberFormat="1" applyFont="1" applyFill="1" applyBorder="1" applyProtection="1"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55" fillId="2" borderId="26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2" borderId="25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 vertical="center"/>
    </xf>
    <xf numFmtId="0" fontId="8" fillId="2" borderId="25" xfId="0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4" fillId="3" borderId="13" xfId="0" applyNumberFormat="1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9" fontId="12" fillId="2" borderId="13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3" fillId="2" borderId="13" xfId="0" applyNumberFormat="1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Protection="1">
      <protection locked="0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49" fontId="6" fillId="2" borderId="13" xfId="0" applyNumberFormat="1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0" fontId="55" fillId="2" borderId="29" xfId="0" applyFont="1" applyFill="1" applyBorder="1" applyAlignment="1" applyProtection="1">
      <alignment horizontal="center" vertical="center"/>
    </xf>
    <xf numFmtId="2" fontId="53" fillId="0" borderId="0" xfId="0" applyNumberFormat="1" applyFont="1" applyBorder="1" applyAlignment="1">
      <alignment wrapText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/>
    <xf numFmtId="0" fontId="6" fillId="0" borderId="0" xfId="0" applyFont="1" applyAlignment="1" applyProtection="1">
      <alignment horizontal="center" vertical="center"/>
      <protection hidden="1"/>
    </xf>
    <xf numFmtId="3" fontId="5" fillId="2" borderId="29" xfId="0" applyNumberFormat="1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4" fontId="4" fillId="3" borderId="24" xfId="0" applyNumberFormat="1" applyFont="1" applyFill="1" applyBorder="1" applyAlignment="1" applyProtection="1">
      <alignment horizontal="center" vertical="center"/>
    </xf>
    <xf numFmtId="4" fontId="4" fillId="3" borderId="23" xfId="0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98" xfId="0" applyFont="1" applyFill="1" applyBorder="1" applyAlignment="1" applyProtection="1">
      <alignment horizontal="center" vertical="center" wrapText="1"/>
    </xf>
    <xf numFmtId="4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98" xfId="0" applyFont="1" applyFill="1" applyBorder="1" applyAlignment="1" applyProtection="1">
      <alignment horizontal="center" vertical="center"/>
    </xf>
    <xf numFmtId="4" fontId="4" fillId="3" borderId="26" xfId="0" applyNumberFormat="1" applyFont="1" applyFill="1" applyBorder="1" applyAlignment="1" applyProtection="1">
      <alignment horizontal="center" vertical="center"/>
    </xf>
    <xf numFmtId="4" fontId="4" fillId="3" borderId="39" xfId="0" applyNumberFormat="1" applyFont="1" applyFill="1" applyBorder="1" applyAlignment="1" applyProtection="1">
      <alignment horizontal="center" vertical="center"/>
    </xf>
    <xf numFmtId="4" fontId="4" fillId="3" borderId="40" xfId="0" applyNumberFormat="1" applyFont="1" applyFill="1" applyBorder="1" applyAlignment="1" applyProtection="1">
      <alignment horizontal="center" vertical="center"/>
    </xf>
    <xf numFmtId="0" fontId="3" fillId="2" borderId="98" xfId="0" applyFont="1" applyFill="1" applyBorder="1" applyAlignment="1" applyProtection="1">
      <alignment vertical="justify"/>
    </xf>
    <xf numFmtId="0" fontId="6" fillId="2" borderId="13" xfId="0" applyFont="1" applyFill="1" applyBorder="1" applyAlignment="1" applyProtection="1">
      <alignment horizontal="center" vertical="center" wrapText="1"/>
    </xf>
    <xf numFmtId="3" fontId="4" fillId="3" borderId="26" xfId="0" applyNumberFormat="1" applyFont="1" applyFill="1" applyBorder="1" applyAlignment="1" applyProtection="1">
      <alignment horizontal="center"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right" vertical="center"/>
    </xf>
    <xf numFmtId="3" fontId="56" fillId="3" borderId="12" xfId="0" applyNumberFormat="1" applyFont="1" applyFill="1" applyBorder="1" applyAlignment="1" applyProtection="1">
      <alignment horizontal="right" vertical="center"/>
    </xf>
    <xf numFmtId="3" fontId="56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25" xfId="0" applyNumberFormat="1" applyFont="1" applyFill="1" applyBorder="1" applyAlignment="1" applyProtection="1">
      <alignment horizontal="right" vertical="center"/>
      <protection locked="0"/>
    </xf>
    <xf numFmtId="0" fontId="4" fillId="2" borderId="37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169" fontId="4" fillId="3" borderId="26" xfId="0" applyNumberFormat="1" applyFont="1" applyFill="1" applyBorder="1" applyAlignment="1" applyProtection="1">
      <alignment horizontal="center" vertical="center"/>
    </xf>
    <xf numFmtId="169" fontId="4" fillId="2" borderId="25" xfId="0" applyNumberFormat="1" applyFont="1" applyFill="1" applyBorder="1" applyAlignment="1" applyProtection="1">
      <alignment vertical="center"/>
    </xf>
    <xf numFmtId="169" fontId="6" fillId="0" borderId="12" xfId="0" applyNumberFormat="1" applyFont="1" applyFill="1" applyBorder="1" applyAlignment="1" applyProtection="1">
      <alignment horizontal="right" vertical="center"/>
      <protection locked="0"/>
    </xf>
    <xf numFmtId="169" fontId="6" fillId="0" borderId="12" xfId="0" applyNumberFormat="1" applyFont="1" applyFill="1" applyBorder="1" applyAlignment="1" applyProtection="1">
      <alignment horizontal="right" vertical="justify"/>
      <protection locked="0"/>
    </xf>
    <xf numFmtId="169" fontId="6" fillId="0" borderId="13" xfId="0" applyNumberFormat="1" applyFont="1" applyFill="1" applyBorder="1" applyAlignment="1" applyProtection="1">
      <alignment horizontal="right" vertical="justify"/>
      <protection locked="0"/>
    </xf>
    <xf numFmtId="169" fontId="4" fillId="0" borderId="25" xfId="0" applyNumberFormat="1" applyFont="1" applyFill="1" applyBorder="1" applyAlignment="1" applyProtection="1">
      <alignment vertical="justify"/>
      <protection locked="0"/>
    </xf>
    <xf numFmtId="169" fontId="4" fillId="0" borderId="12" xfId="0" applyNumberFormat="1" applyFont="1" applyFill="1" applyBorder="1" applyAlignment="1" applyProtection="1">
      <alignment vertical="justify"/>
      <protection locked="0"/>
    </xf>
    <xf numFmtId="0" fontId="4" fillId="2" borderId="37" xfId="0" applyFont="1" applyFill="1" applyBorder="1" applyAlignment="1" applyProtection="1">
      <alignment vertical="center" wrapText="1"/>
    </xf>
    <xf numFmtId="168" fontId="6" fillId="0" borderId="37" xfId="0" applyNumberFormat="1" applyFont="1" applyFill="1" applyBorder="1" applyAlignment="1" applyProtection="1">
      <alignment horizontal="center" vertical="justify"/>
      <protection locked="0"/>
    </xf>
    <xf numFmtId="168" fontId="6" fillId="0" borderId="37" xfId="0" applyNumberFormat="1" applyFont="1" applyFill="1" applyBorder="1" applyAlignment="1" applyProtection="1">
      <alignment horizontal="right" vertical="justify"/>
      <protection locked="0"/>
    </xf>
    <xf numFmtId="4" fontId="6" fillId="0" borderId="37" xfId="0" applyNumberFormat="1" applyFont="1" applyFill="1" applyBorder="1" applyAlignment="1" applyProtection="1">
      <alignment horizontal="right" vertical="justify"/>
      <protection locked="0"/>
    </xf>
    <xf numFmtId="168" fontId="6" fillId="0" borderId="14" xfId="0" applyNumberFormat="1" applyFont="1" applyFill="1" applyBorder="1" applyAlignment="1" applyProtection="1">
      <alignment horizontal="right" vertical="justify"/>
      <protection locked="0"/>
    </xf>
    <xf numFmtId="4" fontId="4" fillId="0" borderId="36" xfId="0" applyNumberFormat="1" applyFont="1" applyFill="1" applyBorder="1" applyAlignment="1" applyProtection="1">
      <alignment vertical="justify"/>
      <protection locked="0"/>
    </xf>
    <xf numFmtId="4" fontId="4" fillId="0" borderId="37" xfId="0" applyNumberFormat="1" applyFont="1" applyFill="1" applyBorder="1" applyAlignment="1" applyProtection="1">
      <alignment vertical="justify"/>
      <protection locked="0"/>
    </xf>
    <xf numFmtId="0" fontId="4" fillId="2" borderId="28" xfId="0" applyFont="1" applyFill="1" applyBorder="1" applyAlignment="1" applyProtection="1">
      <alignment vertical="center"/>
    </xf>
    <xf numFmtId="0" fontId="6" fillId="2" borderId="88" xfId="0" applyFont="1" applyFill="1" applyBorder="1" applyAlignment="1" applyProtection="1">
      <alignment horizontal="center" vertical="center" wrapText="1"/>
    </xf>
    <xf numFmtId="4" fontId="4" fillId="3" borderId="86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49" fontId="3" fillId="2" borderId="10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justify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91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2" borderId="104" xfId="0" applyFont="1" applyFill="1" applyBorder="1" applyAlignment="1" applyProtection="1">
      <alignment horizontal="center" vertical="center"/>
    </xf>
    <xf numFmtId="4" fontId="6" fillId="3" borderId="104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left" vertical="center"/>
    </xf>
    <xf numFmtId="0" fontId="6" fillId="2" borderId="98" xfId="0" applyFont="1" applyFill="1" applyBorder="1" applyAlignment="1" applyProtection="1">
      <alignment horizontal="center" vertical="center"/>
    </xf>
    <xf numFmtId="4" fontId="6" fillId="0" borderId="98" xfId="0" applyNumberFormat="1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left" vertical="center"/>
    </xf>
    <xf numFmtId="0" fontId="4" fillId="2" borderId="98" xfId="0" applyFont="1" applyFill="1" applyBorder="1" applyAlignment="1" applyProtection="1">
      <alignment horizontal="center" vertical="center"/>
    </xf>
    <xf numFmtId="4" fontId="4" fillId="3" borderId="98" xfId="0" applyNumberFormat="1" applyFont="1" applyFill="1" applyBorder="1" applyAlignment="1" applyProtection="1">
      <alignment horizontal="center" vertical="center"/>
    </xf>
    <xf numFmtId="4" fontId="6" fillId="3" borderId="98" xfId="0" applyNumberFormat="1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 applyProtection="1">
      <alignment horizontal="center" vertical="center"/>
    </xf>
    <xf numFmtId="4" fontId="2" fillId="0" borderId="93" xfId="0" applyNumberFormat="1" applyFont="1" applyBorder="1" applyProtection="1">
      <protection locked="0"/>
    </xf>
    <xf numFmtId="4" fontId="6" fillId="0" borderId="98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11" fillId="3" borderId="26" xfId="0" applyFont="1" applyFill="1" applyBorder="1" applyAlignment="1" applyProtection="1">
      <alignment horizontal="left" vertical="center"/>
    </xf>
    <xf numFmtId="4" fontId="15" fillId="0" borderId="98" xfId="0" applyNumberFormat="1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 applyProtection="1">
      <alignment horizontal="left" vertical="center"/>
    </xf>
    <xf numFmtId="0" fontId="4" fillId="2" borderId="103" xfId="0" applyFont="1" applyFill="1" applyBorder="1" applyAlignment="1" applyProtection="1">
      <alignment horizontal="center" vertical="center"/>
    </xf>
    <xf numFmtId="4" fontId="46" fillId="0" borderId="103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59" fillId="0" borderId="0" xfId="0" applyFont="1"/>
    <xf numFmtId="0" fontId="6" fillId="0" borderId="0" xfId="0" applyFont="1" applyProtection="1"/>
    <xf numFmtId="0" fontId="54" fillId="0" borderId="2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4" fillId="2" borderId="99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4" fillId="2" borderId="22" xfId="0" applyFont="1" applyFill="1" applyBorder="1" applyAlignment="1" applyProtection="1">
      <alignment horizontal="center" vertical="center" wrapText="1"/>
    </xf>
    <xf numFmtId="0" fontId="54" fillId="2" borderId="6" xfId="0" applyFont="1" applyFill="1" applyBorder="1" applyAlignment="1" applyProtection="1">
      <alignment horizontal="center" vertical="center" wrapText="1"/>
    </xf>
    <xf numFmtId="0" fontId="54" fillId="2" borderId="20" xfId="0" applyFont="1" applyFill="1" applyBorder="1" applyAlignment="1" applyProtection="1">
      <alignment horizontal="center" vertical="center" wrapText="1"/>
    </xf>
    <xf numFmtId="0" fontId="4" fillId="2" borderId="104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vertical="center"/>
    </xf>
    <xf numFmtId="4" fontId="4" fillId="2" borderId="97" xfId="0" applyNumberFormat="1" applyFont="1" applyFill="1" applyBorder="1" applyAlignment="1" applyProtection="1">
      <alignment horizontal="center"/>
    </xf>
    <xf numFmtId="4" fontId="4" fillId="2" borderId="63" xfId="0" applyNumberFormat="1" applyFont="1" applyFill="1" applyBorder="1" applyAlignment="1" applyProtection="1">
      <alignment horizontal="center"/>
    </xf>
    <xf numFmtId="4" fontId="4" fillId="2" borderId="64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164" fontId="3" fillId="2" borderId="34" xfId="0" applyNumberFormat="1" applyFont="1" applyFill="1" applyBorder="1" applyAlignment="1" applyProtection="1">
      <alignment horizontal="center"/>
    </xf>
    <xf numFmtId="170" fontId="43" fillId="2" borderId="30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vertical="center"/>
    </xf>
    <xf numFmtId="4" fontId="3" fillId="0" borderId="98" xfId="0" applyNumberFormat="1" applyFont="1" applyFill="1" applyBorder="1" applyAlignment="1" applyProtection="1">
      <alignment horizontal="center" vertical="center"/>
      <protection locked="0"/>
    </xf>
    <xf numFmtId="4" fontId="3" fillId="2" borderId="72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</xf>
    <xf numFmtId="4" fontId="3" fillId="2" borderId="98" xfId="0" applyNumberFormat="1" applyFont="1" applyFill="1" applyBorder="1" applyAlignment="1" applyProtection="1">
      <alignment horizontal="center" vertical="center"/>
    </xf>
    <xf numFmtId="4" fontId="3" fillId="2" borderId="63" xfId="0" applyNumberFormat="1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170" fontId="60" fillId="2" borderId="25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0" fontId="3" fillId="2" borderId="105" xfId="0" applyFont="1" applyFill="1" applyBorder="1" applyAlignment="1" applyProtection="1">
      <alignment horizontal="center" vertical="center"/>
    </xf>
    <xf numFmtId="0" fontId="8" fillId="2" borderId="85" xfId="0" applyFont="1" applyFill="1" applyBorder="1" applyAlignment="1" applyProtection="1">
      <alignment vertical="center"/>
    </xf>
    <xf numFmtId="4" fontId="3" fillId="2" borderId="40" xfId="0" applyNumberFormat="1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vertical="center"/>
      <protection locked="0"/>
    </xf>
    <xf numFmtId="4" fontId="3" fillId="2" borderId="98" xfId="0" applyNumberFormat="1" applyFont="1" applyFill="1" applyBorder="1" applyAlignment="1" applyProtection="1">
      <alignment horizontal="right" vertical="center"/>
    </xf>
    <xf numFmtId="4" fontId="3" fillId="2" borderId="63" xfId="0" applyNumberFormat="1" applyFont="1" applyFill="1" applyBorder="1" applyAlignment="1" applyProtection="1"/>
    <xf numFmtId="170" fontId="61" fillId="2" borderId="25" xfId="0" applyNumberFormat="1" applyFont="1" applyFill="1" applyBorder="1" applyAlignment="1" applyProtection="1">
      <alignment horizontal="right"/>
    </xf>
    <xf numFmtId="0" fontId="3" fillId="0" borderId="85" xfId="0" applyFont="1" applyFill="1" applyBorder="1" applyAlignment="1" applyProtection="1">
      <alignment vertical="center"/>
      <protection locked="0"/>
    </xf>
    <xf numFmtId="4" fontId="3" fillId="0" borderId="98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4" fontId="3" fillId="0" borderId="98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4" fontId="3" fillId="2" borderId="105" xfId="0" applyNumberFormat="1" applyFont="1" applyFill="1" applyBorder="1" applyAlignment="1" applyProtection="1">
      <alignment horizontal="center" vertical="center"/>
    </xf>
    <xf numFmtId="4" fontId="3" fillId="2" borderId="100" xfId="0" applyNumberFormat="1" applyFont="1" applyFill="1" applyBorder="1" applyAlignment="1" applyProtection="1">
      <alignment horizontal="center" vertical="center"/>
    </xf>
    <xf numFmtId="4" fontId="3" fillId="2" borderId="84" xfId="0" applyNumberFormat="1" applyFont="1" applyFill="1" applyBorder="1" applyAlignment="1" applyProtection="1">
      <alignment horizontal="center" vertical="center"/>
    </xf>
    <xf numFmtId="4" fontId="3" fillId="2" borderId="37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/>
    </xf>
    <xf numFmtId="164" fontId="3" fillId="2" borderId="38" xfId="0" applyNumberFormat="1" applyFont="1" applyFill="1" applyBorder="1" applyAlignment="1" applyProtection="1">
      <alignment horizontal="center"/>
    </xf>
    <xf numFmtId="0" fontId="8" fillId="2" borderId="85" xfId="2" applyFont="1" applyFill="1" applyBorder="1" applyAlignment="1" applyProtection="1">
      <alignment vertical="center" wrapText="1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05" xfId="0" applyNumberFormat="1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vertical="center"/>
      <protection locked="0"/>
    </xf>
    <xf numFmtId="4" fontId="3" fillId="0" borderId="105" xfId="0" applyNumberFormat="1" applyFont="1" applyFill="1" applyBorder="1" applyAlignment="1" applyProtection="1">
      <alignment horizontal="center" vertical="center"/>
      <protection locked="0"/>
    </xf>
    <xf numFmtId="4" fontId="3" fillId="2" borderId="102" xfId="0" applyNumberFormat="1" applyFont="1" applyFill="1" applyBorder="1" applyAlignment="1" applyProtection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2" borderId="28" xfId="0" applyNumberFormat="1" applyFont="1" applyFill="1" applyBorder="1" applyAlignment="1" applyProtection="1">
      <alignment horizontal="center" vertical="center"/>
    </xf>
    <xf numFmtId="4" fontId="3" fillId="0" borderId="53" xfId="0" applyNumberFormat="1" applyFont="1" applyFill="1" applyBorder="1" applyAlignment="1" applyProtection="1">
      <alignment horizontal="center" vertical="center"/>
      <protection locked="0"/>
    </xf>
    <xf numFmtId="170" fontId="61" fillId="2" borderId="32" xfId="0" applyNumberFormat="1" applyFont="1" applyFill="1" applyBorder="1" applyAlignment="1" applyProtection="1">
      <alignment horizontal="right"/>
    </xf>
    <xf numFmtId="164" fontId="3" fillId="2" borderId="29" xfId="0" applyNumberFormat="1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</xf>
    <xf numFmtId="4" fontId="14" fillId="2" borderId="20" xfId="0" applyNumberFormat="1" applyFont="1" applyFill="1" applyBorder="1" applyAlignment="1" applyProtection="1">
      <alignment horizontal="center" vertical="center"/>
    </xf>
    <xf numFmtId="4" fontId="3" fillId="2" borderId="99" xfId="0" applyNumberFormat="1" applyFont="1" applyFill="1" applyBorder="1" applyAlignment="1" applyProtection="1">
      <alignment horizontal="center" vertical="center"/>
    </xf>
    <xf numFmtId="4" fontId="14" fillId="2" borderId="9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6" fillId="2" borderId="20" xfId="0" applyNumberFormat="1" applyFont="1" applyFill="1" applyBorder="1" applyAlignment="1" applyProtection="1">
      <alignment horizontal="center"/>
    </xf>
    <xf numFmtId="4" fontId="3" fillId="2" borderId="8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/>
    </xf>
    <xf numFmtId="4" fontId="3" fillId="2" borderId="20" xfId="0" applyNumberFormat="1" applyFont="1" applyFill="1" applyBorder="1" applyAlignment="1" applyProtection="1">
      <alignment horizontal="center" vertical="center"/>
    </xf>
    <xf numFmtId="4" fontId="3" fillId="2" borderId="58" xfId="0" applyNumberFormat="1" applyFont="1" applyFill="1" applyBorder="1" applyAlignment="1" applyProtection="1">
      <alignment horizontal="center" vertical="center"/>
    </xf>
    <xf numFmtId="4" fontId="3" fillId="2" borderId="57" xfId="0" applyNumberFormat="1" applyFont="1" applyFill="1" applyBorder="1" applyAlignment="1" applyProtection="1">
      <alignment horizontal="center" vertical="center"/>
    </xf>
    <xf numFmtId="164" fontId="3" fillId="2" borderId="57" xfId="0" applyNumberFormat="1" applyFont="1" applyFill="1" applyBorder="1" applyAlignment="1" applyProtection="1">
      <alignment horizontal="center"/>
    </xf>
    <xf numFmtId="4" fontId="3" fillId="2" borderId="65" xfId="0" applyNumberFormat="1" applyFont="1" applyFill="1" applyBorder="1" applyAlignment="1" applyProtection="1">
      <alignment horizontal="center"/>
    </xf>
    <xf numFmtId="170" fontId="3" fillId="2" borderId="86" xfId="0" applyNumberFormat="1" applyFont="1" applyFill="1" applyBorder="1" applyAlignment="1" applyProtection="1">
      <alignment horizontal="center"/>
    </xf>
    <xf numFmtId="0" fontId="14" fillId="2" borderId="45" xfId="0" applyFont="1" applyFill="1" applyBorder="1" applyAlignment="1" applyProtection="1">
      <alignment horizontal="center" vertical="center"/>
    </xf>
    <xf numFmtId="0" fontId="12" fillId="2" borderId="97" xfId="0" applyFont="1" applyFill="1" applyBorder="1" applyAlignment="1" applyProtection="1">
      <alignment vertical="center"/>
    </xf>
    <xf numFmtId="4" fontId="4" fillId="2" borderId="97" xfId="0" applyNumberFormat="1" applyFont="1" applyFill="1" applyBorder="1" applyAlignment="1" applyProtection="1">
      <alignment horizontal="center" vertical="center"/>
    </xf>
    <xf numFmtId="4" fontId="4" fillId="2" borderId="30" xfId="0" applyNumberFormat="1" applyFont="1" applyFill="1" applyBorder="1" applyAlignment="1" applyProtection="1">
      <alignment horizontal="center" vertical="center"/>
    </xf>
    <xf numFmtId="4" fontId="4" fillId="2" borderId="56" xfId="0" applyNumberFormat="1" applyFont="1" applyFill="1" applyBorder="1" applyAlignment="1" applyProtection="1">
      <alignment horizontal="center" vertical="center"/>
    </xf>
    <xf numFmtId="4" fontId="4" fillId="2" borderId="47" xfId="0" applyNumberFormat="1" applyFont="1" applyFill="1" applyBorder="1" applyAlignment="1" applyProtection="1">
      <alignment horizontal="center" vertical="center"/>
    </xf>
    <xf numFmtId="4" fontId="4" fillId="2" borderId="104" xfId="0" applyNumberFormat="1" applyFont="1" applyFill="1" applyBorder="1" applyAlignment="1" applyProtection="1">
      <alignment horizontal="center" vertical="center"/>
    </xf>
    <xf numFmtId="4" fontId="4" fillId="2" borderId="45" xfId="0" applyNumberFormat="1" applyFont="1" applyFill="1" applyBorder="1" applyAlignment="1" applyProtection="1">
      <alignment horizontal="center" vertical="center"/>
    </xf>
    <xf numFmtId="4" fontId="14" fillId="2" borderId="30" xfId="0" applyNumberFormat="1" applyFont="1" applyFill="1" applyBorder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4" fontId="4" fillId="2" borderId="31" xfId="0" applyNumberFormat="1" applyFont="1" applyFill="1" applyBorder="1" applyAlignment="1" applyProtection="1">
      <alignment horizontal="center" vertical="center"/>
    </xf>
    <xf numFmtId="170" fontId="4" fillId="2" borderId="60" xfId="0" applyNumberFormat="1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 vertical="center"/>
    </xf>
    <xf numFmtId="0" fontId="8" fillId="2" borderId="98" xfId="0" applyFont="1" applyFill="1" applyBorder="1" applyAlignment="1" applyProtection="1">
      <alignment vertical="center"/>
    </xf>
    <xf numFmtId="4" fontId="14" fillId="2" borderId="98" xfId="0" applyNumberFormat="1" applyFont="1" applyFill="1" applyBorder="1" applyAlignment="1" applyProtection="1">
      <alignment horizontal="center" vertical="center"/>
    </xf>
    <xf numFmtId="4" fontId="14" fillId="2" borderId="72" xfId="0" applyNumberFormat="1" applyFont="1" applyFill="1" applyBorder="1" applyAlignment="1" applyProtection="1">
      <alignment horizontal="center" vertical="center"/>
    </xf>
    <xf numFmtId="4" fontId="14" fillId="2" borderId="40" xfId="0" applyNumberFormat="1" applyFont="1" applyFill="1" applyBorder="1" applyAlignment="1" applyProtection="1">
      <alignment horizontal="center" vertical="center"/>
    </xf>
    <xf numFmtId="4" fontId="14" fillId="2" borderId="39" xfId="0" applyNumberFormat="1" applyFont="1" applyFill="1" applyBorder="1" applyAlignment="1" applyProtection="1">
      <alignment horizontal="center" vertical="center"/>
    </xf>
    <xf numFmtId="4" fontId="14" fillId="2" borderId="25" xfId="0" applyNumberFormat="1" applyFont="1" applyFill="1" applyBorder="1" applyAlignment="1" applyProtection="1">
      <alignment horizontal="center" vertical="center"/>
    </xf>
    <xf numFmtId="4" fontId="14" fillId="2" borderId="12" xfId="0" applyNumberFormat="1" applyFont="1" applyFill="1" applyBorder="1" applyAlignment="1" applyProtection="1">
      <alignment horizontal="center" vertical="center"/>
    </xf>
    <xf numFmtId="4" fontId="14" fillId="2" borderId="26" xfId="0" applyNumberFormat="1" applyFont="1" applyFill="1" applyBorder="1" applyAlignment="1" applyProtection="1">
      <alignment horizontal="center" vertical="center"/>
    </xf>
    <xf numFmtId="170" fontId="14" fillId="2" borderId="26" xfId="0" applyNumberFormat="1" applyFont="1" applyFill="1" applyBorder="1" applyAlignment="1" applyProtection="1">
      <alignment horizontal="center"/>
    </xf>
    <xf numFmtId="16" fontId="3" fillId="2" borderId="39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vertical="center"/>
      <protection locked="0"/>
    </xf>
    <xf numFmtId="4" fontId="3" fillId="0" borderId="72" xfId="0" applyNumberFormat="1" applyFont="1" applyFill="1" applyBorder="1" applyAlignment="1" applyProtection="1">
      <alignment horizontal="right" vertical="center"/>
      <protection locked="0"/>
    </xf>
    <xf numFmtId="4" fontId="3" fillId="2" borderId="39" xfId="0" applyNumberFormat="1" applyFont="1" applyFill="1" applyBorder="1" applyAlignment="1" applyProtection="1">
      <alignment horizontal="right" vertical="center"/>
    </xf>
    <xf numFmtId="4" fontId="3" fillId="2" borderId="25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vertical="center"/>
    </xf>
    <xf numFmtId="10" fontId="62" fillId="2" borderId="46" xfId="2" applyNumberFormat="1" applyFont="1" applyFill="1" applyBorder="1" applyAlignment="1" applyProtection="1">
      <alignment horizontal="right" wrapText="1"/>
    </xf>
    <xf numFmtId="0" fontId="3" fillId="2" borderId="13" xfId="0" applyFont="1" applyFill="1" applyBorder="1" applyAlignment="1" applyProtection="1">
      <alignment horizontal="center" vertical="center"/>
    </xf>
    <xf numFmtId="16" fontId="3" fillId="2" borderId="13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vertical="center" wrapText="1"/>
      <protection locked="0"/>
    </xf>
    <xf numFmtId="0" fontId="3" fillId="0" borderId="105" xfId="0" applyFont="1" applyFill="1" applyBorder="1" applyAlignment="1" applyProtection="1">
      <alignment vertical="center" wrapText="1"/>
      <protection locked="0"/>
    </xf>
    <xf numFmtId="14" fontId="3" fillId="2" borderId="39" xfId="0" applyNumberFormat="1" applyFont="1" applyFill="1" applyBorder="1" applyAlignment="1" applyProtection="1">
      <alignment horizontal="center" vertical="center"/>
    </xf>
    <xf numFmtId="0" fontId="3" fillId="2" borderId="106" xfId="0" applyFont="1" applyFill="1" applyBorder="1" applyAlignment="1" applyProtection="1">
      <alignment horizontal="center" vertical="center"/>
    </xf>
    <xf numFmtId="0" fontId="11" fillId="0" borderId="103" xfId="0" applyFont="1" applyFill="1" applyBorder="1" applyAlignment="1" applyProtection="1">
      <alignment vertical="center"/>
      <protection locked="0"/>
    </xf>
    <xf numFmtId="4" fontId="3" fillId="0" borderId="103" xfId="0" applyNumberFormat="1" applyFont="1" applyFill="1" applyBorder="1" applyAlignment="1" applyProtection="1">
      <alignment vertical="center"/>
      <protection locked="0"/>
    </xf>
    <xf numFmtId="4" fontId="3" fillId="0" borderId="102" xfId="0" applyNumberFormat="1" applyFont="1" applyFill="1" applyBorder="1" applyAlignment="1" applyProtection="1">
      <alignment vertical="center"/>
      <protection locked="0"/>
    </xf>
    <xf numFmtId="4" fontId="3" fillId="0" borderId="53" xfId="0" applyNumberFormat="1" applyFont="1" applyFill="1" applyBorder="1" applyAlignment="1" applyProtection="1">
      <alignment vertical="center"/>
      <protection locked="0"/>
    </xf>
    <xf numFmtId="4" fontId="3" fillId="2" borderId="103" xfId="0" applyNumberFormat="1" applyFont="1" applyFill="1" applyBorder="1" applyAlignment="1" applyProtection="1">
      <alignment horizontal="right" vertical="center"/>
    </xf>
    <xf numFmtId="4" fontId="3" fillId="2" borderId="106" xfId="0" applyNumberFormat="1" applyFont="1" applyFill="1" applyBorder="1" applyAlignment="1" applyProtection="1">
      <alignment horizontal="right" vertical="center"/>
    </xf>
    <xf numFmtId="4" fontId="3" fillId="2" borderId="32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right" vertical="center"/>
    </xf>
    <xf numFmtId="4" fontId="15" fillId="2" borderId="29" xfId="0" applyNumberFormat="1" applyFont="1" applyFill="1" applyBorder="1" applyAlignment="1" applyProtection="1">
      <alignment vertical="center"/>
    </xf>
    <xf numFmtId="10" fontId="62" fillId="2" borderId="52" xfId="2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0" xfId="0" applyFont="1" applyBorder="1"/>
    <xf numFmtId="0" fontId="6" fillId="0" borderId="0" xfId="0" applyFont="1" applyAlignment="1" applyProtection="1">
      <alignment vertical="center"/>
      <protection hidden="1"/>
    </xf>
    <xf numFmtId="0" fontId="53" fillId="2" borderId="21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 wrapText="1"/>
    </xf>
    <xf numFmtId="0" fontId="53" fillId="2" borderId="6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 wrapText="1"/>
    </xf>
    <xf numFmtId="0" fontId="53" fillId="2" borderId="97" xfId="0" applyFont="1" applyFill="1" applyBorder="1" applyAlignment="1">
      <alignment wrapText="1"/>
    </xf>
    <xf numFmtId="1" fontId="53" fillId="0" borderId="63" xfId="0" applyNumberFormat="1" applyFont="1" applyBorder="1" applyAlignment="1" applyProtection="1">
      <alignment horizontal="center" wrapText="1"/>
      <protection locked="0"/>
    </xf>
    <xf numFmtId="1" fontId="53" fillId="0" borderId="10" xfId="0" applyNumberFormat="1" applyFont="1" applyBorder="1" applyAlignment="1" applyProtection="1">
      <alignment horizontal="center" wrapText="1"/>
      <protection locked="0"/>
    </xf>
    <xf numFmtId="1" fontId="53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3" fillId="2" borderId="98" xfId="0" applyFont="1" applyFill="1" applyBorder="1" applyAlignment="1">
      <alignment wrapText="1"/>
    </xf>
    <xf numFmtId="1" fontId="53" fillId="0" borderId="72" xfId="0" applyNumberFormat="1" applyFont="1" applyBorder="1" applyAlignment="1" applyProtection="1">
      <alignment horizontal="center" wrapText="1"/>
      <protection locked="0"/>
    </xf>
    <xf numFmtId="1" fontId="53" fillId="0" borderId="12" xfId="0" applyNumberFormat="1" applyFont="1" applyBorder="1" applyAlignment="1" applyProtection="1">
      <alignment horizontal="center" wrapText="1"/>
      <protection locked="0"/>
    </xf>
    <xf numFmtId="1" fontId="53" fillId="0" borderId="13" xfId="0" applyNumberFormat="1" applyFont="1" applyBorder="1" applyAlignment="1" applyProtection="1">
      <alignment horizontal="center" wrapText="1"/>
      <protection locked="0"/>
    </xf>
    <xf numFmtId="0" fontId="53" fillId="2" borderId="105" xfId="0" applyFont="1" applyFill="1" applyBorder="1" applyAlignment="1">
      <alignment wrapText="1"/>
    </xf>
    <xf numFmtId="1" fontId="53" fillId="0" borderId="100" xfId="0" applyNumberFormat="1" applyFont="1" applyBorder="1" applyAlignment="1" applyProtection="1">
      <alignment horizontal="center" wrapText="1"/>
      <protection locked="0"/>
    </xf>
    <xf numFmtId="1" fontId="53" fillId="0" borderId="44" xfId="0" applyNumberFormat="1" applyFont="1" applyBorder="1" applyAlignment="1" applyProtection="1">
      <alignment horizontal="center" wrapText="1"/>
      <protection locked="0"/>
    </xf>
    <xf numFmtId="1" fontId="53" fillId="0" borderId="37" xfId="0" applyNumberFormat="1" applyFont="1" applyBorder="1" applyAlignment="1" applyProtection="1">
      <alignment horizontal="center" wrapText="1"/>
      <protection locked="0"/>
    </xf>
    <xf numFmtId="1" fontId="53" fillId="0" borderId="14" xfId="0" applyNumberFormat="1" applyFont="1" applyBorder="1" applyAlignment="1" applyProtection="1">
      <alignment horizontal="center" wrapText="1"/>
      <protection locked="0"/>
    </xf>
    <xf numFmtId="1" fontId="53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4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4" fillId="2" borderId="95" xfId="0" applyFont="1" applyFill="1" applyBorder="1" applyAlignment="1">
      <alignment horizontal="right" wrapText="1"/>
    </xf>
    <xf numFmtId="1" fontId="53" fillId="2" borderId="90" xfId="0" applyNumberFormat="1" applyFont="1" applyFill="1" applyBorder="1" applyAlignment="1">
      <alignment wrapText="1"/>
    </xf>
    <xf numFmtId="1" fontId="53" fillId="2" borderId="89" xfId="0" applyNumberFormat="1" applyFont="1" applyFill="1" applyBorder="1" applyAlignment="1">
      <alignment wrapText="1"/>
    </xf>
    <xf numFmtId="1" fontId="53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3" fillId="0" borderId="5" xfId="0" applyFont="1" applyBorder="1" applyAlignment="1" applyProtection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Border="1"/>
    <xf numFmtId="0" fontId="26" fillId="0" borderId="5" xfId="0" applyFont="1" applyBorder="1" applyAlignment="1">
      <alignment horizontal="right"/>
    </xf>
    <xf numFmtId="0" fontId="9" fillId="2" borderId="4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21" xfId="0" applyFont="1" applyFill="1" applyBorder="1" applyAlignment="1" applyProtection="1">
      <alignment horizontal="center" vertical="center"/>
    </xf>
    <xf numFmtId="0" fontId="33" fillId="2" borderId="22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21" xfId="0" applyFont="1" applyFill="1" applyBorder="1" applyAlignment="1" applyProtection="1">
      <alignment horizontal="center" vertical="center"/>
    </xf>
    <xf numFmtId="0" fontId="30" fillId="2" borderId="22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2" borderId="40" xfId="0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1" fillId="0" borderId="1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42" fillId="2" borderId="6" xfId="0" applyFont="1" applyFill="1" applyBorder="1" applyAlignment="1" applyProtection="1">
      <alignment horizontal="center" vertical="center"/>
    </xf>
    <xf numFmtId="0" fontId="42" fillId="2" borderId="21" xfId="0" applyFont="1" applyFill="1" applyBorder="1" applyAlignment="1" applyProtection="1">
      <alignment horizontal="center" vertical="center"/>
    </xf>
    <xf numFmtId="0" fontId="42" fillId="2" borderId="22" xfId="0" applyFont="1" applyFill="1" applyBorder="1" applyAlignment="1" applyProtection="1">
      <alignment horizontal="center" vertical="center"/>
    </xf>
    <xf numFmtId="0" fontId="42" fillId="2" borderId="35" xfId="0" applyFont="1" applyFill="1" applyBorder="1" applyAlignment="1" applyProtection="1">
      <alignment horizontal="center" vertical="center"/>
    </xf>
    <xf numFmtId="0" fontId="42" fillId="2" borderId="47" xfId="0" applyFont="1" applyFill="1" applyBorder="1" applyAlignment="1" applyProtection="1">
      <alignment horizontal="center" vertical="center"/>
    </xf>
    <xf numFmtId="0" fontId="42" fillId="2" borderId="48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4" fontId="42" fillId="2" borderId="6" xfId="0" applyNumberFormat="1" applyFont="1" applyFill="1" applyBorder="1" applyAlignment="1" applyProtection="1">
      <alignment horizontal="center" vertical="center"/>
    </xf>
    <xf numFmtId="4" fontId="42" fillId="2" borderId="21" xfId="0" applyNumberFormat="1" applyFont="1" applyFill="1" applyBorder="1" applyAlignment="1" applyProtection="1">
      <alignment horizontal="center" vertical="center"/>
    </xf>
    <xf numFmtId="4" fontId="42" fillId="2" borderId="22" xfId="0" applyNumberFormat="1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57" xfId="0" applyFont="1" applyFill="1" applyBorder="1" applyAlignment="1" applyProtection="1">
      <alignment horizontal="center" vertical="center" wrapText="1"/>
    </xf>
    <xf numFmtId="0" fontId="12" fillId="2" borderId="58" xfId="0" applyFont="1" applyFill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 wrapText="1"/>
    </xf>
    <xf numFmtId="0" fontId="12" fillId="2" borderId="62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12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2" fillId="2" borderId="76" xfId="0" applyFont="1" applyFill="1" applyBorder="1" applyAlignment="1" applyProtection="1">
      <alignment horizontal="center" vertical="center"/>
    </xf>
    <xf numFmtId="0" fontId="12" fillId="2" borderId="77" xfId="0" applyFont="1" applyFill="1" applyBorder="1" applyAlignment="1" applyProtection="1">
      <alignment horizontal="center" vertical="center"/>
    </xf>
    <xf numFmtId="0" fontId="14" fillId="2" borderId="80" xfId="0" applyFont="1" applyFill="1" applyBorder="1" applyAlignment="1" applyProtection="1">
      <alignment horizontal="center" vertical="center" wrapText="1"/>
    </xf>
    <xf numFmtId="0" fontId="14" fillId="2" borderId="81" xfId="0" applyFont="1" applyFill="1" applyBorder="1" applyAlignment="1" applyProtection="1">
      <alignment horizontal="center" vertical="center" wrapText="1"/>
    </xf>
    <xf numFmtId="0" fontId="14" fillId="2" borderId="8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56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14" fillId="2" borderId="64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47" fillId="0" borderId="5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 vertical="justify"/>
    </xf>
    <xf numFmtId="0" fontId="12" fillId="2" borderId="54" xfId="0" applyFont="1" applyFill="1" applyBorder="1" applyAlignment="1" applyProtection="1">
      <alignment horizontal="center" vertical="center" wrapText="1"/>
    </xf>
    <xf numFmtId="0" fontId="12" fillId="2" borderId="61" xfId="0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 applyProtection="1">
      <alignment horizontal="center" vertical="center" wrapText="1"/>
    </xf>
    <xf numFmtId="0" fontId="12" fillId="2" borderId="44" xfId="0" applyFont="1" applyFill="1" applyBorder="1" applyAlignment="1" applyProtection="1">
      <alignment horizontal="center" vertical="center" wrapText="1"/>
    </xf>
    <xf numFmtId="0" fontId="12" fillId="2" borderId="66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 wrapText="1"/>
    </xf>
    <xf numFmtId="0" fontId="12" fillId="2" borderId="67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</xf>
    <xf numFmtId="3" fontId="12" fillId="2" borderId="9" xfId="0" applyNumberFormat="1" applyFont="1" applyFill="1" applyBorder="1" applyAlignment="1" applyProtection="1">
      <alignment horizontal="center" vertical="center" wrapText="1"/>
    </xf>
    <xf numFmtId="3" fontId="12" fillId="2" borderId="31" xfId="0" applyNumberFormat="1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87" xfId="0" applyFont="1" applyFill="1" applyBorder="1" applyAlignment="1" applyProtection="1">
      <alignment horizontal="center" vertical="center"/>
    </xf>
    <xf numFmtId="3" fontId="12" fillId="2" borderId="37" xfId="0" applyNumberFormat="1" applyFont="1" applyFill="1" applyBorder="1" applyAlignment="1" applyProtection="1">
      <alignment horizontal="center" vertical="center" wrapText="1"/>
    </xf>
    <xf numFmtId="3" fontId="12" fillId="2" borderId="44" xfId="0" applyNumberFormat="1" applyFont="1" applyFill="1" applyBorder="1" applyAlignment="1" applyProtection="1">
      <alignment horizontal="center" vertical="center" wrapText="1"/>
    </xf>
    <xf numFmtId="3" fontId="12" fillId="2" borderId="66" xfId="0" applyNumberFormat="1" applyFont="1" applyFill="1" applyBorder="1" applyAlignment="1" applyProtection="1">
      <alignment horizontal="center" vertical="center" wrapText="1"/>
    </xf>
    <xf numFmtId="3" fontId="12" fillId="2" borderId="12" xfId="0" applyNumberFormat="1" applyFont="1" applyFill="1" applyBorder="1" applyAlignment="1" applyProtection="1">
      <alignment horizontal="center" vertical="center" wrapText="1"/>
    </xf>
    <xf numFmtId="3" fontId="12" fillId="2" borderId="14" xfId="0" applyNumberFormat="1" applyFont="1" applyFill="1" applyBorder="1" applyAlignment="1" applyProtection="1">
      <alignment horizontal="center" vertical="center" wrapText="1"/>
    </xf>
    <xf numFmtId="3" fontId="12" fillId="2" borderId="84" xfId="0" applyNumberFormat="1" applyFont="1" applyFill="1" applyBorder="1" applyAlignment="1" applyProtection="1">
      <alignment horizontal="center" vertical="center" wrapText="1"/>
    </xf>
    <xf numFmtId="3" fontId="12" fillId="2" borderId="85" xfId="0" applyNumberFormat="1" applyFont="1" applyFill="1" applyBorder="1" applyAlignment="1" applyProtection="1">
      <alignment horizontal="center" vertical="center" wrapText="1"/>
    </xf>
    <xf numFmtId="3" fontId="12" fillId="2" borderId="43" xfId="0" applyNumberFormat="1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 wrapText="1"/>
    </xf>
    <xf numFmtId="3" fontId="12" fillId="2" borderId="42" xfId="0" applyNumberFormat="1" applyFont="1" applyFill="1" applyBorder="1" applyAlignment="1" applyProtection="1">
      <alignment horizontal="center" vertical="center" wrapText="1"/>
    </xf>
    <xf numFmtId="0" fontId="12" fillId="3" borderId="48" xfId="0" applyFont="1" applyFill="1" applyBorder="1" applyAlignment="1" applyProtection="1">
      <alignment horizontal="center" vertical="center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12" fillId="3" borderId="57" xfId="0" applyFont="1" applyFill="1" applyBorder="1" applyAlignment="1" applyProtection="1">
      <alignment horizontal="center" vertical="center" wrapText="1"/>
    </xf>
    <xf numFmtId="0" fontId="12" fillId="3" borderId="43" xfId="0" applyFont="1" applyFill="1" applyBorder="1" applyAlignment="1" applyProtection="1">
      <alignment horizontal="center" vertical="center" wrapText="1"/>
    </xf>
    <xf numFmtId="0" fontId="12" fillId="3" borderId="88" xfId="0" applyFont="1" applyFill="1" applyBorder="1" applyAlignment="1" applyProtection="1">
      <alignment horizontal="center" vertical="center" wrapText="1"/>
    </xf>
    <xf numFmtId="0" fontId="12" fillId="3" borderId="54" xfId="0" applyFont="1" applyFill="1" applyBorder="1" applyAlignment="1" applyProtection="1">
      <alignment horizontal="center" vertical="center" wrapText="1"/>
    </xf>
    <xf numFmtId="0" fontId="12" fillId="3" borderId="61" xfId="0" applyFont="1" applyFill="1" applyBorder="1" applyAlignment="1" applyProtection="1">
      <alignment horizontal="center" vertical="center" wrapText="1"/>
    </xf>
    <xf numFmtId="0" fontId="12" fillId="3" borderId="65" xfId="0" applyFont="1" applyFill="1" applyBorder="1" applyAlignment="1" applyProtection="1">
      <alignment horizontal="center" vertical="center" wrapText="1"/>
    </xf>
    <xf numFmtId="3" fontId="12" fillId="3" borderId="9" xfId="0" applyNumberFormat="1" applyFont="1" applyFill="1" applyBorder="1" applyAlignment="1" applyProtection="1">
      <alignment horizontal="center" vertical="center" wrapText="1"/>
    </xf>
    <xf numFmtId="3" fontId="12" fillId="3" borderId="31" xfId="0" applyNumberFormat="1" applyFont="1" applyFill="1" applyBorder="1" applyAlignment="1" applyProtection="1">
      <alignment horizontal="center" vertical="center" wrapText="1"/>
    </xf>
    <xf numFmtId="0" fontId="12" fillId="3" borderId="60" xfId="0" applyFont="1" applyFill="1" applyBorder="1" applyAlignment="1" applyProtection="1">
      <alignment horizontal="center" vertical="center" wrapText="1"/>
    </xf>
    <xf numFmtId="0" fontId="12" fillId="3" borderId="67" xfId="0" applyFont="1" applyFill="1" applyBorder="1" applyAlignment="1" applyProtection="1">
      <alignment horizontal="center" vertical="center" wrapText="1"/>
    </xf>
    <xf numFmtId="0" fontId="12" fillId="3" borderId="86" xfId="0" applyFont="1" applyFill="1" applyBorder="1" applyAlignment="1" applyProtection="1">
      <alignment horizontal="center" vertical="center" wrapText="1"/>
    </xf>
    <xf numFmtId="3" fontId="12" fillId="3" borderId="37" xfId="0" applyNumberFormat="1" applyFont="1" applyFill="1" applyBorder="1" applyAlignment="1" applyProtection="1">
      <alignment horizontal="center" vertical="center" wrapText="1"/>
    </xf>
    <xf numFmtId="3" fontId="12" fillId="3" borderId="44" xfId="0" applyNumberFormat="1" applyFont="1" applyFill="1" applyBorder="1" applyAlignment="1" applyProtection="1">
      <alignment horizontal="center" vertical="center" wrapText="1"/>
    </xf>
    <xf numFmtId="3" fontId="12" fillId="3" borderId="66" xfId="0" applyNumberFormat="1" applyFont="1" applyFill="1" applyBorder="1" applyAlignment="1" applyProtection="1">
      <alignment horizontal="center" vertical="center" wrapText="1"/>
    </xf>
    <xf numFmtId="3" fontId="12" fillId="3" borderId="12" xfId="0" applyNumberFormat="1" applyFont="1" applyFill="1" applyBorder="1" applyAlignment="1" applyProtection="1">
      <alignment horizontal="center" vertical="center" wrapText="1"/>
    </xf>
    <xf numFmtId="3" fontId="12" fillId="3" borderId="14" xfId="0" applyNumberFormat="1" applyFont="1" applyFill="1" applyBorder="1" applyAlignment="1" applyProtection="1">
      <alignment horizontal="center" vertical="center" wrapText="1"/>
    </xf>
    <xf numFmtId="3" fontId="12" fillId="3" borderId="84" xfId="0" applyNumberFormat="1" applyFont="1" applyFill="1" applyBorder="1" applyAlignment="1" applyProtection="1">
      <alignment horizontal="center" vertical="center" wrapText="1"/>
    </xf>
    <xf numFmtId="3" fontId="12" fillId="3" borderId="85" xfId="0" applyNumberFormat="1" applyFont="1" applyFill="1" applyBorder="1" applyAlignment="1" applyProtection="1">
      <alignment horizontal="center" vertical="center" wrapText="1"/>
    </xf>
    <xf numFmtId="3" fontId="12" fillId="3" borderId="11" xfId="0" applyNumberFormat="1" applyFont="1" applyFill="1" applyBorder="1" applyAlignment="1" applyProtection="1">
      <alignment horizontal="center" vertical="center" wrapText="1"/>
    </xf>
    <xf numFmtId="3" fontId="12" fillId="3" borderId="64" xfId="0" applyNumberFormat="1" applyFont="1" applyFill="1" applyBorder="1" applyAlignment="1" applyProtection="1">
      <alignment horizontal="center" vertical="center" wrapText="1"/>
    </xf>
    <xf numFmtId="3" fontId="12" fillId="3" borderId="46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right" wrapText="1"/>
    </xf>
    <xf numFmtId="0" fontId="52" fillId="0" borderId="1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0" fontId="53" fillId="2" borderId="33" xfId="0" applyFont="1" applyFill="1" applyBorder="1" applyAlignment="1">
      <alignment horizontal="center" vertical="center" wrapText="1"/>
    </xf>
    <xf numFmtId="0" fontId="53" fillId="2" borderId="41" xfId="0" applyFont="1" applyFill="1" applyBorder="1" applyAlignment="1">
      <alignment horizontal="center" vertical="center" wrapText="1"/>
    </xf>
    <xf numFmtId="0" fontId="53" fillId="2" borderId="94" xfId="0" applyFont="1" applyFill="1" applyBorder="1" applyAlignment="1">
      <alignment horizontal="center" vertical="center" wrapText="1"/>
    </xf>
    <xf numFmtId="0" fontId="53" fillId="2" borderId="92" xfId="0" applyFont="1" applyFill="1" applyBorder="1" applyAlignment="1">
      <alignment horizontal="center" vertical="center" wrapText="1"/>
    </xf>
    <xf numFmtId="0" fontId="53" fillId="2" borderId="93" xfId="0" applyFont="1" applyFill="1" applyBorder="1" applyAlignment="1">
      <alignment horizontal="center" vertical="center" wrapText="1"/>
    </xf>
    <xf numFmtId="0" fontId="53" fillId="2" borderId="95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horizontal="center" vertical="center" wrapText="1"/>
    </xf>
    <xf numFmtId="0" fontId="53" fillId="2" borderId="91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/>
    </xf>
    <xf numFmtId="0" fontId="53" fillId="2" borderId="91" xfId="0" applyFont="1" applyFill="1" applyBorder="1" applyAlignment="1">
      <alignment horizontal="center" vertical="center"/>
    </xf>
    <xf numFmtId="0" fontId="53" fillId="2" borderId="58" xfId="0" applyFont="1" applyFill="1" applyBorder="1" applyAlignment="1">
      <alignment horizontal="center" vertical="center" wrapText="1"/>
    </xf>
    <xf numFmtId="0" fontId="53" fillId="2" borderId="96" xfId="0" applyFont="1" applyFill="1" applyBorder="1" applyAlignment="1">
      <alignment horizontal="center" vertical="center" wrapText="1"/>
    </xf>
    <xf numFmtId="0" fontId="53" fillId="2" borderId="55" xfId="0" applyFont="1" applyFill="1" applyBorder="1" applyAlignment="1">
      <alignment horizontal="center" vertical="center" wrapText="1"/>
    </xf>
    <xf numFmtId="0" fontId="53" fillId="2" borderId="66" xfId="0" applyFont="1" applyFill="1" applyBorder="1" applyAlignment="1">
      <alignment horizontal="center" vertical="center" wrapText="1"/>
    </xf>
    <xf numFmtId="0" fontId="53" fillId="2" borderId="57" xfId="0" applyFont="1" applyFill="1" applyBorder="1" applyAlignment="1">
      <alignment horizontal="center" vertical="center" wrapText="1"/>
    </xf>
    <xf numFmtId="0" fontId="53" fillId="2" borderId="88" xfId="0" applyFont="1" applyFill="1" applyBorder="1" applyAlignment="1">
      <alignment horizontal="center" vertical="center" wrapText="1"/>
    </xf>
    <xf numFmtId="0" fontId="53" fillId="2" borderId="54" xfId="0" applyFont="1" applyFill="1" applyBorder="1" applyAlignment="1">
      <alignment horizontal="center" vertical="center" wrapText="1"/>
    </xf>
    <xf numFmtId="0" fontId="53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3" fontId="12" fillId="2" borderId="100" xfId="0" applyNumberFormat="1" applyFont="1" applyFill="1" applyBorder="1" applyAlignment="1" applyProtection="1">
      <alignment horizontal="center" vertical="center" wrapText="1"/>
    </xf>
    <xf numFmtId="3" fontId="12" fillId="2" borderId="11" xfId="0" applyNumberFormat="1" applyFont="1" applyFill="1" applyBorder="1" applyAlignment="1" applyProtection="1">
      <alignment horizontal="center" vertical="center" wrapText="1"/>
    </xf>
    <xf numFmtId="3" fontId="12" fillId="2" borderId="64" xfId="0" applyNumberFormat="1" applyFont="1" applyFill="1" applyBorder="1" applyAlignment="1" applyProtection="1">
      <alignment horizontal="center" vertical="center" wrapText="1"/>
    </xf>
    <xf numFmtId="3" fontId="12" fillId="2" borderId="63" xfId="0" applyNumberFormat="1" applyFont="1" applyFill="1" applyBorder="1" applyAlignment="1" applyProtection="1">
      <alignment horizontal="center" vertical="center" wrapText="1"/>
    </xf>
    <xf numFmtId="3" fontId="12" fillId="2" borderId="34" xfId="0" applyNumberFormat="1" applyFont="1" applyFill="1" applyBorder="1" applyAlignment="1" applyProtection="1">
      <alignment horizontal="center" vertical="center" wrapText="1"/>
    </xf>
    <xf numFmtId="3" fontId="12" fillId="2" borderId="47" xfId="0" applyNumberFormat="1" applyFont="1" applyFill="1" applyBorder="1" applyAlignment="1" applyProtection="1">
      <alignment horizontal="center" vertical="center" wrapText="1"/>
    </xf>
    <xf numFmtId="3" fontId="12" fillId="2" borderId="48" xfId="0" applyNumberFormat="1" applyFont="1" applyFill="1" applyBorder="1" applyAlignment="1" applyProtection="1">
      <alignment horizontal="center" vertical="center" wrapText="1"/>
    </xf>
    <xf numFmtId="3" fontId="12" fillId="2" borderId="46" xfId="0" applyNumberFormat="1" applyFont="1" applyFill="1" applyBorder="1" applyAlignment="1" applyProtection="1">
      <alignment horizontal="center" vertical="center" wrapText="1"/>
    </xf>
    <xf numFmtId="0" fontId="12" fillId="2" borderId="55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center" vertical="center"/>
    </xf>
    <xf numFmtId="169" fontId="6" fillId="0" borderId="13" xfId="0" applyNumberFormat="1" applyFont="1" applyFill="1" applyBorder="1" applyAlignment="1" applyProtection="1">
      <alignment horizontal="center" vertical="center"/>
      <protection locked="0"/>
    </xf>
    <xf numFmtId="169" fontId="6" fillId="0" borderId="40" xfId="0" applyNumberFormat="1" applyFont="1" applyFill="1" applyBorder="1" applyAlignment="1" applyProtection="1">
      <alignment horizontal="center" vertical="center"/>
      <protection locked="0"/>
    </xf>
    <xf numFmtId="169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4" fillId="3" borderId="53" xfId="0" applyNumberFormat="1" applyFont="1" applyFill="1" applyBorder="1" applyAlignment="1" applyProtection="1">
      <alignment horizontal="center" vertical="center"/>
    </xf>
    <xf numFmtId="4" fontId="4" fillId="3" borderId="101" xfId="0" applyNumberFormat="1" applyFont="1" applyFill="1" applyBorder="1" applyAlignment="1" applyProtection="1">
      <alignment horizontal="center" vertical="center"/>
    </xf>
    <xf numFmtId="4" fontId="4" fillId="3" borderId="102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justify"/>
      <protection hidden="1"/>
    </xf>
    <xf numFmtId="0" fontId="12" fillId="2" borderId="92" xfId="0" applyFont="1" applyFill="1" applyBorder="1" applyAlignment="1" applyProtection="1">
      <alignment horizontal="center" vertical="center"/>
    </xf>
    <xf numFmtId="0" fontId="12" fillId="2" borderId="93" xfId="0" applyFont="1" applyFill="1" applyBorder="1" applyAlignment="1" applyProtection="1">
      <alignment horizontal="center" vertical="center"/>
    </xf>
    <xf numFmtId="0" fontId="12" fillId="2" borderId="95" xfId="0" applyFont="1" applyFill="1" applyBorder="1" applyAlignment="1" applyProtection="1">
      <alignment horizontal="center" vertical="center"/>
    </xf>
    <xf numFmtId="2" fontId="5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9" fillId="0" borderId="5" xfId="0" applyFont="1" applyBorder="1" applyAlignment="1" applyProtection="1">
      <alignment horizontal="right"/>
    </xf>
    <xf numFmtId="0" fontId="54" fillId="0" borderId="21" xfId="0" applyFont="1" applyFill="1" applyBorder="1" applyAlignment="1" applyProtection="1">
      <alignment horizontal="left" vertical="center" wrapText="1"/>
    </xf>
    <xf numFmtId="0" fontId="54" fillId="0" borderId="22" xfId="0" applyFont="1" applyFill="1" applyBorder="1" applyAlignment="1" applyProtection="1">
      <alignment horizontal="left" vertical="center" wrapText="1"/>
    </xf>
    <xf numFmtId="0" fontId="54" fillId="0" borderId="6" xfId="0" applyFont="1" applyFill="1" applyBorder="1" applyAlignment="1" applyProtection="1">
      <alignment horizontal="right" vertical="center" wrapText="1"/>
      <protection locked="0"/>
    </xf>
    <xf numFmtId="0" fontId="54" fillId="0" borderId="21" xfId="0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right"/>
    </xf>
    <xf numFmtId="0" fontId="54" fillId="0" borderId="92" xfId="0" applyFont="1" applyFill="1" applyBorder="1" applyAlignment="1" applyProtection="1">
      <alignment horizontal="center" vertical="center" wrapText="1"/>
      <protection locked="0"/>
    </xf>
    <xf numFmtId="0" fontId="54" fillId="0" borderId="95" xfId="0" applyFont="1" applyFill="1" applyBorder="1" applyAlignment="1" applyProtection="1">
      <alignment horizontal="center" vertical="center" wrapText="1"/>
      <protection locked="0"/>
    </xf>
    <xf numFmtId="0" fontId="54" fillId="2" borderId="6" xfId="0" applyNumberFormat="1" applyFont="1" applyFill="1" applyBorder="1" applyAlignment="1" applyProtection="1">
      <alignment horizontal="center" vertical="center" wrapText="1"/>
    </xf>
    <xf numFmtId="0" fontId="54" fillId="2" borderId="2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4" fillId="0" borderId="104" xfId="0" applyFont="1" applyFill="1" applyBorder="1" applyAlignment="1" applyProtection="1">
      <alignment horizontal="center" vertical="center" wrapText="1"/>
      <protection locked="0"/>
    </xf>
    <xf numFmtId="0" fontId="54" fillId="0" borderId="103" xfId="0" applyFont="1" applyFill="1" applyBorder="1" applyAlignment="1" applyProtection="1">
      <alignment horizontal="center" vertical="center" wrapText="1"/>
      <protection locked="0"/>
    </xf>
    <xf numFmtId="0" fontId="53" fillId="2" borderId="92" xfId="0" applyFont="1" applyFill="1" applyBorder="1" applyAlignment="1" applyProtection="1">
      <alignment horizontal="center" vertical="center" wrapText="1"/>
    </xf>
    <xf numFmtId="0" fontId="53" fillId="2" borderId="95" xfId="0" applyFont="1" applyFill="1" applyBorder="1" applyAlignment="1" applyProtection="1">
      <alignment horizontal="center" vertical="center" wrapText="1"/>
    </xf>
    <xf numFmtId="0" fontId="54" fillId="2" borderId="92" xfId="0" applyFont="1" applyFill="1" applyBorder="1" applyAlignment="1" applyProtection="1">
      <alignment horizontal="center" vertical="center"/>
    </xf>
    <xf numFmtId="0" fontId="54" fillId="2" borderId="95" xfId="0" applyFont="1" applyFill="1" applyBorder="1" applyAlignment="1" applyProtection="1">
      <alignment horizontal="center" vertical="center"/>
    </xf>
    <xf numFmtId="0" fontId="63" fillId="0" borderId="5" xfId="0" applyFont="1" applyBorder="1" applyAlignment="1">
      <alignment horizontal="right" wrapText="1"/>
    </xf>
    <xf numFmtId="0" fontId="53" fillId="2" borderId="5" xfId="0" applyFont="1" applyFill="1" applyBorder="1" applyAlignment="1">
      <alignment horizontal="center" vertical="center" wrapText="1"/>
    </xf>
    <xf numFmtId="0" fontId="53" fillId="2" borderId="52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4" fillId="2" borderId="93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53" fillId="2" borderId="21" xfId="0" applyFont="1" applyFill="1" applyBorder="1" applyAlignment="1">
      <alignment horizontal="center" vertical="center" wrapText="1"/>
    </xf>
    <xf numFmtId="0" fontId="53" fillId="2" borderId="22" xfId="0" applyFont="1" applyFill="1" applyBorder="1" applyAlignment="1">
      <alignment horizontal="center" vertical="center" wrapText="1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sqref="A1:C1"/>
    </sheetView>
  </sheetViews>
  <sheetFormatPr defaultRowHeight="15"/>
  <cols>
    <col min="1" max="1" width="7.140625" customWidth="1"/>
    <col min="2" max="2" width="59.42578125" customWidth="1"/>
    <col min="3" max="3" width="15.140625" customWidth="1"/>
    <col min="5" max="5" width="26.28515625" customWidth="1"/>
  </cols>
  <sheetData>
    <row r="1" spans="1:5">
      <c r="A1" s="992" t="s">
        <v>0</v>
      </c>
      <c r="B1" s="993"/>
      <c r="C1" s="994"/>
    </row>
    <row r="2" spans="1:5">
      <c r="A2" s="992" t="s">
        <v>1</v>
      </c>
      <c r="B2" s="993"/>
      <c r="C2" s="994"/>
    </row>
    <row r="3" spans="1:5">
      <c r="A3" s="995"/>
      <c r="B3" s="996"/>
      <c r="C3" s="997"/>
    </row>
    <row r="4" spans="1:5">
      <c r="A4" s="1"/>
      <c r="B4" s="1"/>
      <c r="C4" s="1"/>
    </row>
    <row r="5" spans="1:5">
      <c r="A5" s="998" t="s">
        <v>2</v>
      </c>
      <c r="B5" s="999"/>
      <c r="C5" s="1000"/>
    </row>
    <row r="6" spans="1:5">
      <c r="A6" s="1"/>
      <c r="B6" s="1"/>
      <c r="C6" s="1"/>
    </row>
    <row r="7" spans="1:5">
      <c r="A7" s="2"/>
      <c r="B7" s="2"/>
      <c r="C7" s="2"/>
    </row>
    <row r="8" spans="1:5" ht="20.25" customHeight="1" thickBot="1">
      <c r="A8" s="991" t="s">
        <v>3</v>
      </c>
      <c r="B8" s="991"/>
      <c r="C8" s="991"/>
      <c r="D8" s="3"/>
      <c r="E8" s="3"/>
    </row>
    <row r="9" spans="1:5" ht="15.75" thickBot="1">
      <c r="A9" s="4" t="s">
        <v>4</v>
      </c>
      <c r="B9" s="5" t="s">
        <v>5</v>
      </c>
      <c r="C9" s="6" t="s">
        <v>6</v>
      </c>
      <c r="E9" s="7"/>
    </row>
    <row r="10" spans="1:5">
      <c r="A10" s="8">
        <v>1</v>
      </c>
      <c r="B10" s="8">
        <v>2</v>
      </c>
      <c r="C10" s="9">
        <v>3</v>
      </c>
      <c r="E10" s="7"/>
    </row>
    <row r="11" spans="1:5">
      <c r="A11" s="10" t="s">
        <v>7</v>
      </c>
      <c r="B11" s="11" t="s">
        <v>8</v>
      </c>
      <c r="C11" s="12">
        <f>SUM(C12,C19,C32,C42)</f>
        <v>3977.5</v>
      </c>
      <c r="E11" s="7"/>
    </row>
    <row r="12" spans="1:5">
      <c r="A12" s="13" t="s">
        <v>9</v>
      </c>
      <c r="B12" s="14" t="s">
        <v>10</v>
      </c>
      <c r="C12" s="15">
        <f>SUM(C13:C18)</f>
        <v>0</v>
      </c>
      <c r="E12" s="7"/>
    </row>
    <row r="13" spans="1:5">
      <c r="A13" s="16" t="s">
        <v>11</v>
      </c>
      <c r="B13" s="17" t="s">
        <v>12</v>
      </c>
      <c r="C13" s="18">
        <v>0</v>
      </c>
      <c r="E13" s="7"/>
    </row>
    <row r="14" spans="1:5">
      <c r="A14" s="16" t="s">
        <v>13</v>
      </c>
      <c r="B14" s="17" t="s">
        <v>14</v>
      </c>
      <c r="C14" s="18">
        <v>0</v>
      </c>
      <c r="E14" s="7"/>
    </row>
    <row r="15" spans="1:5">
      <c r="A15" s="16" t="s">
        <v>15</v>
      </c>
      <c r="B15" s="17" t="s">
        <v>16</v>
      </c>
      <c r="C15" s="18">
        <v>0</v>
      </c>
    </row>
    <row r="16" spans="1:5">
      <c r="A16" s="16" t="s">
        <v>17</v>
      </c>
      <c r="B16" s="17" t="s">
        <v>18</v>
      </c>
      <c r="C16" s="18">
        <v>0</v>
      </c>
    </row>
    <row r="17" spans="1:3">
      <c r="A17" s="16" t="s">
        <v>19</v>
      </c>
      <c r="B17" s="17" t="s">
        <v>20</v>
      </c>
      <c r="C17" s="18">
        <v>0</v>
      </c>
    </row>
    <row r="18" spans="1:3">
      <c r="A18" s="16" t="s">
        <v>21</v>
      </c>
      <c r="B18" s="17" t="s">
        <v>22</v>
      </c>
      <c r="C18" s="18">
        <v>0</v>
      </c>
    </row>
    <row r="19" spans="1:3">
      <c r="A19" s="13" t="s">
        <v>23</v>
      </c>
      <c r="B19" s="14" t="s">
        <v>24</v>
      </c>
      <c r="C19" s="19">
        <v>3977.5</v>
      </c>
    </row>
    <row r="20" spans="1:3">
      <c r="A20" s="20" t="s">
        <v>25</v>
      </c>
      <c r="B20" s="21" t="s">
        <v>26</v>
      </c>
      <c r="C20" s="22">
        <f>SUM(C21,C22,C23,C24,C25,C26,C27,C28,C30, C31)</f>
        <v>12.1</v>
      </c>
    </row>
    <row r="21" spans="1:3">
      <c r="A21" s="16" t="s">
        <v>27</v>
      </c>
      <c r="B21" s="17" t="s">
        <v>28</v>
      </c>
      <c r="C21" s="18">
        <v>0</v>
      </c>
    </row>
    <row r="22" spans="1:3">
      <c r="A22" s="16" t="s">
        <v>29</v>
      </c>
      <c r="B22" s="17" t="s">
        <v>30</v>
      </c>
      <c r="C22" s="18">
        <v>1.7</v>
      </c>
    </row>
    <row r="23" spans="1:3">
      <c r="A23" s="16" t="s">
        <v>31</v>
      </c>
      <c r="B23" s="17" t="s">
        <v>32</v>
      </c>
      <c r="C23" s="18">
        <v>0</v>
      </c>
    </row>
    <row r="24" spans="1:3">
      <c r="A24" s="16" t="s">
        <v>33</v>
      </c>
      <c r="B24" s="17" t="s">
        <v>34</v>
      </c>
      <c r="C24" s="18">
        <v>9.1</v>
      </c>
    </row>
    <row r="25" spans="1:3">
      <c r="A25" s="16" t="s">
        <v>35</v>
      </c>
      <c r="B25" s="17" t="s">
        <v>36</v>
      </c>
      <c r="C25" s="18">
        <v>0</v>
      </c>
    </row>
    <row r="26" spans="1:3">
      <c r="A26" s="16" t="s">
        <v>37</v>
      </c>
      <c r="B26" s="17" t="s">
        <v>38</v>
      </c>
      <c r="C26" s="18">
        <v>1.3</v>
      </c>
    </row>
    <row r="27" spans="1:3">
      <c r="A27" s="16" t="s">
        <v>39</v>
      </c>
      <c r="B27" s="17" t="s">
        <v>40</v>
      </c>
      <c r="C27" s="18">
        <v>0</v>
      </c>
    </row>
    <row r="28" spans="1:3">
      <c r="A28" s="16" t="s">
        <v>41</v>
      </c>
      <c r="B28" s="17" t="s">
        <v>42</v>
      </c>
      <c r="C28" s="18">
        <v>0</v>
      </c>
    </row>
    <row r="29" spans="1:3">
      <c r="A29" s="16" t="s">
        <v>43</v>
      </c>
      <c r="B29" s="23" t="s">
        <v>44</v>
      </c>
      <c r="C29" s="24">
        <v>0</v>
      </c>
    </row>
    <row r="30" spans="1:3">
      <c r="A30" s="16" t="s">
        <v>45</v>
      </c>
      <c r="B30" s="17" t="s">
        <v>46</v>
      </c>
      <c r="C30" s="18">
        <v>0</v>
      </c>
    </row>
    <row r="31" spans="1:3">
      <c r="A31" s="16" t="s">
        <v>47</v>
      </c>
      <c r="B31" s="17" t="s">
        <v>48</v>
      </c>
      <c r="C31" s="18">
        <v>0</v>
      </c>
    </row>
    <row r="32" spans="1:3">
      <c r="A32" s="20" t="s">
        <v>49</v>
      </c>
      <c r="B32" s="14" t="s">
        <v>50</v>
      </c>
      <c r="C32" s="15">
        <f>SUM(C33:C41)</f>
        <v>0</v>
      </c>
    </row>
    <row r="33" spans="1:3">
      <c r="A33" s="16" t="s">
        <v>51</v>
      </c>
      <c r="B33" s="17" t="s">
        <v>52</v>
      </c>
      <c r="C33" s="18">
        <v>0</v>
      </c>
    </row>
    <row r="34" spans="1:3">
      <c r="A34" s="16" t="s">
        <v>53</v>
      </c>
      <c r="B34" s="17" t="s">
        <v>54</v>
      </c>
      <c r="C34" s="18">
        <v>0</v>
      </c>
    </row>
    <row r="35" spans="1:3">
      <c r="A35" s="16" t="s">
        <v>55</v>
      </c>
      <c r="B35" s="17" t="s">
        <v>56</v>
      </c>
      <c r="C35" s="18">
        <v>0</v>
      </c>
    </row>
    <row r="36" spans="1:3">
      <c r="A36" s="16" t="s">
        <v>57</v>
      </c>
      <c r="B36" s="17" t="s">
        <v>58</v>
      </c>
      <c r="C36" s="18">
        <v>0</v>
      </c>
    </row>
    <row r="37" spans="1:3">
      <c r="A37" s="16" t="s">
        <v>59</v>
      </c>
      <c r="B37" s="17" t="s">
        <v>60</v>
      </c>
      <c r="C37" s="18">
        <v>0</v>
      </c>
    </row>
    <row r="38" spans="1:3">
      <c r="A38" s="16" t="s">
        <v>61</v>
      </c>
      <c r="B38" s="17" t="s">
        <v>62</v>
      </c>
      <c r="C38" s="18">
        <v>0</v>
      </c>
    </row>
    <row r="39" spans="1:3">
      <c r="A39" s="16" t="s">
        <v>63</v>
      </c>
      <c r="B39" s="17" t="s">
        <v>64</v>
      </c>
      <c r="C39" s="18">
        <v>0</v>
      </c>
    </row>
    <row r="40" spans="1:3">
      <c r="A40" s="16" t="s">
        <v>65</v>
      </c>
      <c r="B40" s="17" t="s">
        <v>66</v>
      </c>
      <c r="C40" s="18">
        <v>0</v>
      </c>
    </row>
    <row r="41" spans="1:3">
      <c r="A41" s="16" t="s">
        <v>67</v>
      </c>
      <c r="B41" s="17" t="s">
        <v>68</v>
      </c>
      <c r="C41" s="18">
        <v>0</v>
      </c>
    </row>
    <row r="42" spans="1:3">
      <c r="A42" s="20" t="s">
        <v>69</v>
      </c>
      <c r="B42" s="25" t="s">
        <v>70</v>
      </c>
      <c r="C42" s="26">
        <f>SUM(C43:C45)</f>
        <v>0</v>
      </c>
    </row>
    <row r="43" spans="1:3">
      <c r="A43" s="16" t="s">
        <v>71</v>
      </c>
      <c r="B43" s="17" t="s">
        <v>72</v>
      </c>
      <c r="C43" s="18">
        <v>0</v>
      </c>
    </row>
    <row r="44" spans="1:3">
      <c r="A44" s="16" t="s">
        <v>73</v>
      </c>
      <c r="B44" s="17" t="s">
        <v>74</v>
      </c>
      <c r="C44" s="18">
        <v>0</v>
      </c>
    </row>
    <row r="45" spans="1:3">
      <c r="A45" s="16" t="s">
        <v>75</v>
      </c>
      <c r="B45" s="17" t="s">
        <v>76</v>
      </c>
      <c r="C45" s="18">
        <v>0</v>
      </c>
    </row>
    <row r="46" spans="1:3">
      <c r="A46" s="20" t="s">
        <v>77</v>
      </c>
      <c r="B46" s="27" t="s">
        <v>78</v>
      </c>
      <c r="C46" s="28">
        <f>SUM(C47,C55,C60,C63)</f>
        <v>383.1</v>
      </c>
    </row>
    <row r="47" spans="1:3">
      <c r="A47" s="13" t="s">
        <v>9</v>
      </c>
      <c r="B47" s="14" t="s">
        <v>79</v>
      </c>
      <c r="C47" s="15">
        <f>C48+C49+C50+C51+C52+C53+C54</f>
        <v>35.4</v>
      </c>
    </row>
    <row r="48" spans="1:3">
      <c r="A48" s="16" t="s">
        <v>11</v>
      </c>
      <c r="B48" s="17" t="s">
        <v>80</v>
      </c>
      <c r="C48" s="29">
        <v>19.399999999999999</v>
      </c>
    </row>
    <row r="49" spans="1:3">
      <c r="A49" s="16" t="s">
        <v>13</v>
      </c>
      <c r="B49" s="17" t="s">
        <v>81</v>
      </c>
      <c r="C49" s="29">
        <v>0</v>
      </c>
    </row>
    <row r="50" spans="1:3">
      <c r="A50" s="16" t="s">
        <v>15</v>
      </c>
      <c r="B50" s="17" t="s">
        <v>82</v>
      </c>
      <c r="C50" s="29">
        <v>0</v>
      </c>
    </row>
    <row r="51" spans="1:3">
      <c r="A51" s="16" t="s">
        <v>83</v>
      </c>
      <c r="B51" s="17" t="s">
        <v>84</v>
      </c>
      <c r="C51" s="29">
        <v>0</v>
      </c>
    </row>
    <row r="52" spans="1:3">
      <c r="A52" s="16" t="s">
        <v>85</v>
      </c>
      <c r="B52" s="17" t="s">
        <v>74</v>
      </c>
      <c r="C52" s="29">
        <v>0</v>
      </c>
    </row>
    <row r="53" spans="1:3">
      <c r="A53" s="16" t="s">
        <v>86</v>
      </c>
      <c r="B53" s="17" t="s">
        <v>87</v>
      </c>
      <c r="C53" s="29">
        <v>0</v>
      </c>
    </row>
    <row r="54" spans="1:3">
      <c r="A54" s="16" t="s">
        <v>88</v>
      </c>
      <c r="B54" s="17" t="s">
        <v>22</v>
      </c>
      <c r="C54" s="18">
        <v>16</v>
      </c>
    </row>
    <row r="55" spans="1:3">
      <c r="A55" s="13" t="s">
        <v>23</v>
      </c>
      <c r="B55" s="14" t="s">
        <v>89</v>
      </c>
      <c r="C55" s="15">
        <f>SUM(C56:C59)</f>
        <v>139.39999999999998</v>
      </c>
    </row>
    <row r="56" spans="1:3">
      <c r="A56" s="16" t="s">
        <v>25</v>
      </c>
      <c r="B56" s="17" t="s">
        <v>90</v>
      </c>
      <c r="C56" s="18">
        <v>0.2</v>
      </c>
    </row>
    <row r="57" spans="1:3">
      <c r="A57" s="16" t="s">
        <v>91</v>
      </c>
      <c r="B57" s="17" t="s">
        <v>92</v>
      </c>
      <c r="C57" s="18">
        <v>0</v>
      </c>
    </row>
    <row r="58" spans="1:3">
      <c r="A58" s="16" t="s">
        <v>93</v>
      </c>
      <c r="B58" s="17" t="s">
        <v>94</v>
      </c>
      <c r="C58" s="18">
        <v>0</v>
      </c>
    </row>
    <row r="59" spans="1:3">
      <c r="A59" s="16" t="s">
        <v>95</v>
      </c>
      <c r="B59" s="17" t="s">
        <v>96</v>
      </c>
      <c r="C59" s="18">
        <v>139.19999999999999</v>
      </c>
    </row>
    <row r="60" spans="1:3">
      <c r="A60" s="13" t="s">
        <v>49</v>
      </c>
      <c r="B60" s="14" t="s">
        <v>97</v>
      </c>
      <c r="C60" s="15">
        <f>C61+C62</f>
        <v>0</v>
      </c>
    </row>
    <row r="61" spans="1:3">
      <c r="A61" s="13" t="s">
        <v>51</v>
      </c>
      <c r="B61" s="30" t="s">
        <v>52</v>
      </c>
      <c r="C61" s="19">
        <v>0</v>
      </c>
    </row>
    <row r="62" spans="1:3">
      <c r="A62" s="13" t="s">
        <v>53</v>
      </c>
      <c r="B62" s="30" t="s">
        <v>98</v>
      </c>
      <c r="C62" s="19">
        <v>0</v>
      </c>
    </row>
    <row r="63" spans="1:3">
      <c r="A63" s="13" t="s">
        <v>69</v>
      </c>
      <c r="B63" s="31" t="s">
        <v>99</v>
      </c>
      <c r="C63" s="19">
        <v>208.3</v>
      </c>
    </row>
    <row r="64" spans="1:3" ht="15.75" thickBot="1">
      <c r="A64" s="13" t="s">
        <v>100</v>
      </c>
      <c r="B64" s="32" t="s">
        <v>101</v>
      </c>
      <c r="C64" s="33">
        <v>6.5</v>
      </c>
    </row>
    <row r="65" spans="1:3" ht="16.5" thickTop="1" thickBot="1">
      <c r="A65" s="13"/>
      <c r="B65" s="34" t="s">
        <v>102</v>
      </c>
      <c r="C65" s="35">
        <f>SUM(C11,C46,C64)</f>
        <v>4367.1000000000004</v>
      </c>
    </row>
    <row r="66" spans="1:3" ht="15.75" thickTop="1">
      <c r="A66" s="10" t="s">
        <v>103</v>
      </c>
      <c r="B66" s="11" t="s">
        <v>104</v>
      </c>
      <c r="C66" s="36">
        <f>SUM(C67,C71,C72,C73,C77)</f>
        <v>25.099999999999994</v>
      </c>
    </row>
    <row r="67" spans="1:3">
      <c r="A67" s="13" t="s">
        <v>9</v>
      </c>
      <c r="B67" s="14" t="s">
        <v>105</v>
      </c>
      <c r="C67" s="15">
        <f>C68+C69+C70</f>
        <v>0</v>
      </c>
    </row>
    <row r="68" spans="1:3">
      <c r="A68" s="37" t="s">
        <v>11</v>
      </c>
      <c r="B68" s="38" t="s">
        <v>106</v>
      </c>
      <c r="C68" s="19">
        <v>0</v>
      </c>
    </row>
    <row r="69" spans="1:3">
      <c r="A69" s="37" t="s">
        <v>13</v>
      </c>
      <c r="B69" s="38" t="s">
        <v>107</v>
      </c>
      <c r="C69" s="19">
        <v>0</v>
      </c>
    </row>
    <row r="70" spans="1:3">
      <c r="A70" s="37" t="s">
        <v>15</v>
      </c>
      <c r="B70" s="38" t="s">
        <v>108</v>
      </c>
      <c r="C70" s="19">
        <v>0</v>
      </c>
    </row>
    <row r="71" spans="1:3">
      <c r="A71" s="13" t="s">
        <v>23</v>
      </c>
      <c r="B71" s="14" t="s">
        <v>109</v>
      </c>
      <c r="C71" s="19">
        <v>0</v>
      </c>
    </row>
    <row r="72" spans="1:3">
      <c r="A72" s="13" t="s">
        <v>49</v>
      </c>
      <c r="B72" s="14" t="s">
        <v>110</v>
      </c>
      <c r="C72" s="19">
        <v>0</v>
      </c>
    </row>
    <row r="73" spans="1:3">
      <c r="A73" s="13" t="s">
        <v>69</v>
      </c>
      <c r="B73" s="14" t="s">
        <v>111</v>
      </c>
      <c r="C73" s="15">
        <f>SUM(C74,C75,C76)</f>
        <v>0</v>
      </c>
    </row>
    <row r="74" spans="1:3">
      <c r="A74" s="16" t="s">
        <v>71</v>
      </c>
      <c r="B74" s="17" t="s">
        <v>112</v>
      </c>
      <c r="C74" s="18">
        <v>0</v>
      </c>
    </row>
    <row r="75" spans="1:3">
      <c r="A75" s="16" t="s">
        <v>73</v>
      </c>
      <c r="B75" s="17" t="s">
        <v>113</v>
      </c>
      <c r="C75" s="18">
        <v>0</v>
      </c>
    </row>
    <row r="76" spans="1:3">
      <c r="A76" s="16" t="s">
        <v>75</v>
      </c>
      <c r="B76" s="17" t="s">
        <v>114</v>
      </c>
      <c r="C76" s="18">
        <v>0</v>
      </c>
    </row>
    <row r="77" spans="1:3">
      <c r="A77" s="13" t="s">
        <v>115</v>
      </c>
      <c r="B77" s="14" t="s">
        <v>116</v>
      </c>
      <c r="C77" s="15">
        <f>C78+C79</f>
        <v>25.099999999999994</v>
      </c>
    </row>
    <row r="78" spans="1:3">
      <c r="A78" s="16" t="s">
        <v>117</v>
      </c>
      <c r="B78" s="17" t="s">
        <v>118</v>
      </c>
      <c r="C78" s="18">
        <v>-115</v>
      </c>
    </row>
    <row r="79" spans="1:3">
      <c r="A79" s="16" t="s">
        <v>119</v>
      </c>
      <c r="B79" s="17" t="s">
        <v>120</v>
      </c>
      <c r="C79" s="18">
        <v>140.1</v>
      </c>
    </row>
    <row r="80" spans="1:3">
      <c r="A80" s="13" t="s">
        <v>121</v>
      </c>
      <c r="B80" s="27" t="s">
        <v>122</v>
      </c>
      <c r="C80" s="28">
        <f>SUM(C81,C82)</f>
        <v>4206.8</v>
      </c>
    </row>
    <row r="81" spans="1:3">
      <c r="A81" s="13" t="s">
        <v>9</v>
      </c>
      <c r="B81" s="14" t="s">
        <v>123</v>
      </c>
      <c r="C81" s="19">
        <v>0</v>
      </c>
    </row>
    <row r="82" spans="1:3">
      <c r="A82" s="13" t="s">
        <v>23</v>
      </c>
      <c r="B82" s="14" t="s">
        <v>124</v>
      </c>
      <c r="C82" s="19">
        <v>4206.8</v>
      </c>
    </row>
    <row r="83" spans="1:3">
      <c r="A83" s="39" t="s">
        <v>125</v>
      </c>
      <c r="B83" s="27" t="s">
        <v>126</v>
      </c>
      <c r="C83" s="28">
        <f>C84+C85+C86</f>
        <v>0</v>
      </c>
    </row>
    <row r="84" spans="1:3">
      <c r="A84" s="13" t="s">
        <v>9</v>
      </c>
      <c r="B84" s="14" t="s">
        <v>127</v>
      </c>
      <c r="C84" s="19">
        <v>0</v>
      </c>
    </row>
    <row r="85" spans="1:3">
      <c r="A85" s="13" t="s">
        <v>23</v>
      </c>
      <c r="B85" s="14" t="s">
        <v>128</v>
      </c>
      <c r="C85" s="19">
        <v>0</v>
      </c>
    </row>
    <row r="86" spans="1:3">
      <c r="A86" s="13" t="s">
        <v>49</v>
      </c>
      <c r="B86" s="14" t="s">
        <v>129</v>
      </c>
      <c r="C86" s="19">
        <v>0</v>
      </c>
    </row>
    <row r="87" spans="1:3">
      <c r="A87" s="13" t="s">
        <v>130</v>
      </c>
      <c r="B87" s="27" t="s">
        <v>131</v>
      </c>
      <c r="C87" s="28">
        <f>SUM(C88,C97)</f>
        <v>135.20000000000002</v>
      </c>
    </row>
    <row r="88" spans="1:3">
      <c r="A88" s="13" t="s">
        <v>9</v>
      </c>
      <c r="B88" s="14" t="s">
        <v>132</v>
      </c>
      <c r="C88" s="15">
        <f>SUM(C89,C90,C91,C92,C93,C94,C95,C96)</f>
        <v>2.9</v>
      </c>
    </row>
    <row r="89" spans="1:3">
      <c r="A89" s="16" t="s">
        <v>11</v>
      </c>
      <c r="B89" s="17" t="s">
        <v>133</v>
      </c>
      <c r="C89" s="29">
        <v>0</v>
      </c>
    </row>
    <row r="90" spans="1:3">
      <c r="A90" s="16" t="s">
        <v>13</v>
      </c>
      <c r="B90" s="17" t="s">
        <v>134</v>
      </c>
      <c r="C90" s="29">
        <v>0</v>
      </c>
    </row>
    <row r="91" spans="1:3">
      <c r="A91" s="16" t="s">
        <v>15</v>
      </c>
      <c r="B91" s="17" t="s">
        <v>135</v>
      </c>
      <c r="C91" s="29">
        <v>0</v>
      </c>
    </row>
    <row r="92" spans="1:3">
      <c r="A92" s="16" t="s">
        <v>83</v>
      </c>
      <c r="B92" s="17" t="s">
        <v>136</v>
      </c>
      <c r="C92" s="29">
        <v>0</v>
      </c>
    </row>
    <row r="93" spans="1:3">
      <c r="A93" s="16" t="s">
        <v>85</v>
      </c>
      <c r="B93" s="17" t="s">
        <v>137</v>
      </c>
      <c r="C93" s="18">
        <v>0</v>
      </c>
    </row>
    <row r="94" spans="1:3">
      <c r="A94" s="16" t="s">
        <v>86</v>
      </c>
      <c r="B94" s="17" t="s">
        <v>138</v>
      </c>
      <c r="C94" s="18">
        <v>0</v>
      </c>
    </row>
    <row r="95" spans="1:3">
      <c r="A95" s="16" t="s">
        <v>88</v>
      </c>
      <c r="B95" s="17" t="s">
        <v>139</v>
      </c>
      <c r="C95" s="29">
        <v>0</v>
      </c>
    </row>
    <row r="96" spans="1:3">
      <c r="A96" s="16" t="s">
        <v>140</v>
      </c>
      <c r="B96" s="17" t="s">
        <v>141</v>
      </c>
      <c r="C96" s="29">
        <v>2.9</v>
      </c>
    </row>
    <row r="97" spans="1:3">
      <c r="A97" s="13" t="s">
        <v>23</v>
      </c>
      <c r="B97" s="14" t="s">
        <v>142</v>
      </c>
      <c r="C97" s="15">
        <f>SUM(C98:C101,C103:C108)</f>
        <v>132.30000000000001</v>
      </c>
    </row>
    <row r="98" spans="1:3">
      <c r="A98" s="16" t="s">
        <v>25</v>
      </c>
      <c r="B98" s="17" t="s">
        <v>133</v>
      </c>
      <c r="C98" s="18">
        <v>0</v>
      </c>
    </row>
    <row r="99" spans="1:3">
      <c r="A99" s="16" t="s">
        <v>91</v>
      </c>
      <c r="B99" s="17" t="s">
        <v>134</v>
      </c>
      <c r="C99" s="29">
        <v>0</v>
      </c>
    </row>
    <row r="100" spans="1:3">
      <c r="A100" s="16" t="s">
        <v>93</v>
      </c>
      <c r="B100" s="17" t="s">
        <v>135</v>
      </c>
      <c r="C100" s="29">
        <v>0</v>
      </c>
    </row>
    <row r="101" spans="1:3">
      <c r="A101" s="16" t="s">
        <v>95</v>
      </c>
      <c r="B101" s="17" t="s">
        <v>136</v>
      </c>
      <c r="C101" s="29">
        <v>1</v>
      </c>
    </row>
    <row r="102" spans="1:3">
      <c r="A102" s="40" t="s">
        <v>143</v>
      </c>
      <c r="B102" s="41" t="s">
        <v>144</v>
      </c>
      <c r="C102" s="18">
        <v>0</v>
      </c>
    </row>
    <row r="103" spans="1:3">
      <c r="A103" s="16" t="s">
        <v>145</v>
      </c>
      <c r="B103" s="17" t="s">
        <v>137</v>
      </c>
      <c r="C103" s="24">
        <v>0</v>
      </c>
    </row>
    <row r="104" spans="1:3">
      <c r="A104" s="16" t="s">
        <v>146</v>
      </c>
      <c r="B104" s="17" t="s">
        <v>138</v>
      </c>
      <c r="C104" s="18">
        <v>0</v>
      </c>
    </row>
    <row r="105" spans="1:3">
      <c r="A105" s="16" t="s">
        <v>147</v>
      </c>
      <c r="B105" s="17" t="s">
        <v>139</v>
      </c>
      <c r="C105" s="18">
        <v>0</v>
      </c>
    </row>
    <row r="106" spans="1:3">
      <c r="A106" s="16" t="s">
        <v>148</v>
      </c>
      <c r="B106" s="17" t="s">
        <v>149</v>
      </c>
      <c r="C106" s="29">
        <v>0</v>
      </c>
    </row>
    <row r="107" spans="1:3">
      <c r="A107" s="16" t="s">
        <v>150</v>
      </c>
      <c r="B107" s="17" t="s">
        <v>151</v>
      </c>
      <c r="C107" s="29">
        <v>131.30000000000001</v>
      </c>
    </row>
    <row r="108" spans="1:3">
      <c r="A108" s="16" t="s">
        <v>152</v>
      </c>
      <c r="B108" s="17" t="s">
        <v>153</v>
      </c>
      <c r="C108" s="29">
        <v>0</v>
      </c>
    </row>
    <row r="109" spans="1:3" ht="15.75" thickBot="1">
      <c r="A109" s="42" t="s">
        <v>154</v>
      </c>
      <c r="B109" s="43" t="s">
        <v>155</v>
      </c>
      <c r="C109" s="29">
        <v>0</v>
      </c>
    </row>
    <row r="110" spans="1:3" ht="16.5" thickTop="1" thickBot="1">
      <c r="A110" s="44"/>
      <c r="B110" s="45" t="s">
        <v>156</v>
      </c>
      <c r="C110" s="46">
        <f>SUM(C66,C80,C83,C87,C109)</f>
        <v>4367.1000000000004</v>
      </c>
    </row>
    <row r="111" spans="1:3" ht="15.75" thickTop="1"/>
  </sheetData>
  <sheetProtection password="F757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activeCell="C190" sqref="C190"/>
    </sheetView>
  </sheetViews>
  <sheetFormatPr defaultRowHeight="15"/>
  <cols>
    <col min="1" max="1" width="9.7109375" customWidth="1"/>
    <col min="2" max="2" width="76.140625" style="7" customWidth="1"/>
    <col min="3" max="3" width="13.42578125" customWidth="1"/>
    <col min="4" max="4" width="41.85546875" customWidth="1"/>
    <col min="5" max="5" width="10.7109375" customWidth="1"/>
    <col min="6" max="6" width="21.7109375" customWidth="1"/>
    <col min="7" max="7" width="9" customWidth="1"/>
  </cols>
  <sheetData>
    <row r="1" spans="1:7">
      <c r="A1" s="992" t="s">
        <v>0</v>
      </c>
      <c r="B1" s="993"/>
      <c r="C1" s="993"/>
      <c r="D1" s="994"/>
    </row>
    <row r="2" spans="1:7">
      <c r="A2" s="992" t="s">
        <v>1</v>
      </c>
      <c r="B2" s="993"/>
      <c r="C2" s="993"/>
      <c r="D2" s="994"/>
    </row>
    <row r="3" spans="1:7">
      <c r="A3" s="995"/>
      <c r="B3" s="996"/>
      <c r="C3" s="996"/>
      <c r="D3" s="997"/>
    </row>
    <row r="4" spans="1:7">
      <c r="A4" s="1"/>
      <c r="B4" s="595"/>
      <c r="C4" s="1"/>
      <c r="D4" s="1"/>
    </row>
    <row r="5" spans="1:7">
      <c r="A5" s="998" t="s">
        <v>909</v>
      </c>
      <c r="B5" s="999"/>
      <c r="C5" s="999"/>
      <c r="D5" s="1000"/>
    </row>
    <row r="6" spans="1:7">
      <c r="A6" s="1"/>
      <c r="B6" s="595"/>
      <c r="C6" s="1"/>
      <c r="D6" s="1"/>
    </row>
    <row r="8" spans="1:7" ht="15.75" thickBot="1">
      <c r="A8" s="596" t="s">
        <v>646</v>
      </c>
      <c r="B8" s="1120" t="s">
        <v>910</v>
      </c>
      <c r="C8" s="1120"/>
      <c r="D8" s="1120"/>
      <c r="E8" s="597"/>
      <c r="F8" s="598"/>
      <c r="G8" s="598"/>
    </row>
    <row r="9" spans="1:7" ht="15.75" thickBot="1">
      <c r="A9" s="211" t="s">
        <v>4</v>
      </c>
      <c r="B9" s="599" t="s">
        <v>911</v>
      </c>
      <c r="C9" s="600" t="s">
        <v>6</v>
      </c>
      <c r="D9" s="601" t="s">
        <v>912</v>
      </c>
      <c r="E9" s="597"/>
      <c r="F9" s="602"/>
      <c r="G9" s="598"/>
    </row>
    <row r="10" spans="1:7">
      <c r="A10" s="233"/>
      <c r="B10" s="603" t="s">
        <v>913</v>
      </c>
      <c r="C10" s="604">
        <f>SUM(C11,C21,C22)</f>
        <v>12.15</v>
      </c>
      <c r="D10" s="605" t="s">
        <v>914</v>
      </c>
      <c r="E10" s="606"/>
      <c r="F10" s="602"/>
      <c r="G10" s="607"/>
    </row>
    <row r="11" spans="1:7">
      <c r="A11" s="216">
        <v>1</v>
      </c>
      <c r="B11" s="608" t="s">
        <v>915</v>
      </c>
      <c r="C11" s="217">
        <f>SUM(C12,C13,C14,C15,C16,C17,C18,C19,C20)</f>
        <v>12.15</v>
      </c>
      <c r="D11" s="502" t="s">
        <v>916</v>
      </c>
      <c r="E11" s="606"/>
      <c r="F11" s="602"/>
      <c r="G11" s="607"/>
    </row>
    <row r="12" spans="1:7">
      <c r="A12" s="63" t="s">
        <v>286</v>
      </c>
      <c r="B12" s="94" t="s">
        <v>917</v>
      </c>
      <c r="C12" s="227">
        <f>SUM(C55,C115,C187,C205,C217,C233,C245,C262,C272,C284)</f>
        <v>3.4499999999999997</v>
      </c>
      <c r="D12" s="502" t="s">
        <v>918</v>
      </c>
      <c r="E12" s="606"/>
      <c r="F12" s="602"/>
      <c r="G12" s="607"/>
    </row>
    <row r="13" spans="1:7">
      <c r="A13" s="63" t="s">
        <v>296</v>
      </c>
      <c r="B13" s="94" t="s">
        <v>919</v>
      </c>
      <c r="C13" s="227">
        <f>SUM(C56,C116,C188,C199,C206,C218,C234,C246,C263,C273,C285)</f>
        <v>0.4</v>
      </c>
      <c r="D13" s="502" t="s">
        <v>920</v>
      </c>
      <c r="E13" s="609"/>
      <c r="F13" s="602"/>
      <c r="G13" s="607"/>
    </row>
    <row r="14" spans="1:7">
      <c r="A14" s="63" t="s">
        <v>298</v>
      </c>
      <c r="B14" s="94" t="s">
        <v>921</v>
      </c>
      <c r="C14" s="227">
        <f>SUM(C57,C117,C189,C207,C219,C229,C235,C247,C264,C274,C286)</f>
        <v>1.4500000000000002</v>
      </c>
      <c r="D14" s="97" t="s">
        <v>922</v>
      </c>
      <c r="E14" s="74"/>
      <c r="F14" s="602"/>
      <c r="G14" s="127"/>
    </row>
    <row r="15" spans="1:7">
      <c r="A15" s="63" t="s">
        <v>17</v>
      </c>
      <c r="B15" s="94" t="s">
        <v>923</v>
      </c>
      <c r="C15" s="227">
        <f>SUM(C58,C118,C190,C208,C220,C236,C248,C265,C275,C287)</f>
        <v>1.2</v>
      </c>
      <c r="D15" s="502" t="s">
        <v>924</v>
      </c>
      <c r="E15" s="606"/>
      <c r="F15" s="607"/>
      <c r="G15" s="607"/>
    </row>
    <row r="16" spans="1:7">
      <c r="A16" s="63" t="s">
        <v>19</v>
      </c>
      <c r="B16" s="94" t="s">
        <v>925</v>
      </c>
      <c r="C16" s="227">
        <f>SUM(C59,C119,C191,C200,C209,C221,C230,C237,C249,C266,C276,C288)</f>
        <v>5.25</v>
      </c>
      <c r="D16" s="502" t="s">
        <v>926</v>
      </c>
      <c r="E16" s="606"/>
      <c r="F16" s="607"/>
      <c r="G16" s="607"/>
    </row>
    <row r="17" spans="1:7">
      <c r="A17" s="63" t="s">
        <v>21</v>
      </c>
      <c r="B17" s="94" t="s">
        <v>927</v>
      </c>
      <c r="C17" s="227">
        <f>SUM(C60,C120,C192,C201,C210,C222,C238,C250,C267,C277,C289)</f>
        <v>0</v>
      </c>
      <c r="D17" s="502" t="s">
        <v>928</v>
      </c>
      <c r="E17" s="606"/>
      <c r="F17" s="607"/>
      <c r="G17" s="607"/>
    </row>
    <row r="18" spans="1:7">
      <c r="A18" s="63" t="s">
        <v>748</v>
      </c>
      <c r="B18" s="94" t="s">
        <v>929</v>
      </c>
      <c r="C18" s="227">
        <f>SUM(C61,C121,C193,C203,C211,C223,C231,C239,C251,C268,C278,C290)</f>
        <v>0</v>
      </c>
      <c r="D18" s="502" t="s">
        <v>930</v>
      </c>
      <c r="E18" s="606"/>
      <c r="F18" s="607"/>
      <c r="G18" s="607"/>
    </row>
    <row r="19" spans="1:7" ht="25.5">
      <c r="A19" s="63" t="s">
        <v>757</v>
      </c>
      <c r="B19" s="94" t="s">
        <v>931</v>
      </c>
      <c r="C19" s="227">
        <f>SUM(C62,C122,C194,C212,C224,C240,C252,C269,C279,C291)</f>
        <v>0.4</v>
      </c>
      <c r="D19" s="502" t="s">
        <v>932</v>
      </c>
      <c r="E19" s="606"/>
      <c r="F19" s="607"/>
      <c r="G19" s="607"/>
    </row>
    <row r="20" spans="1:7" ht="25.5">
      <c r="A20" s="63" t="s">
        <v>771</v>
      </c>
      <c r="B20" s="94" t="s">
        <v>933</v>
      </c>
      <c r="C20" s="227">
        <f>SUM(C63,C123,C195,C213,C225,C241,C253,C270,C280,C292)</f>
        <v>0</v>
      </c>
      <c r="D20" s="502" t="s">
        <v>934</v>
      </c>
      <c r="E20" s="606"/>
      <c r="F20" s="607"/>
      <c r="G20" s="607"/>
    </row>
    <row r="21" spans="1:7" ht="25.5">
      <c r="A21" s="216">
        <v>2</v>
      </c>
      <c r="B21" s="608" t="s">
        <v>935</v>
      </c>
      <c r="C21" s="217">
        <f>SUM(C64,C124,C196,C214,C226,C242,C254,C281,C293)</f>
        <v>0</v>
      </c>
      <c r="D21" s="610" t="s">
        <v>936</v>
      </c>
      <c r="E21" s="606"/>
      <c r="F21" s="607"/>
      <c r="G21" s="607"/>
    </row>
    <row r="22" spans="1:7" ht="26.25" thickBot="1">
      <c r="A22" s="611">
        <v>3</v>
      </c>
      <c r="B22" s="612" t="s">
        <v>937</v>
      </c>
      <c r="C22" s="613">
        <f>SUM(C65,C125,C197,C215,C227,C243,C255,C282,C294)</f>
        <v>0</v>
      </c>
      <c r="D22" s="614" t="s">
        <v>938</v>
      </c>
      <c r="E22" s="74"/>
      <c r="F22" s="127"/>
      <c r="G22" s="127"/>
    </row>
    <row r="23" spans="1:7" ht="15.75" thickBot="1">
      <c r="A23" s="615" t="s">
        <v>9</v>
      </c>
      <c r="B23" s="616" t="s">
        <v>939</v>
      </c>
      <c r="C23" s="617">
        <f>SUM(C24:C39,C48:C51)</f>
        <v>3323.2100000000005</v>
      </c>
      <c r="D23" s="618" t="s">
        <v>940</v>
      </c>
      <c r="E23" s="52"/>
      <c r="F23" s="52"/>
      <c r="G23" s="52"/>
    </row>
    <row r="24" spans="1:7">
      <c r="A24" s="88" t="s">
        <v>11</v>
      </c>
      <c r="B24" s="619" t="s">
        <v>941</v>
      </c>
      <c r="C24" s="620">
        <v>0</v>
      </c>
      <c r="D24" s="621"/>
      <c r="E24" s="52"/>
      <c r="F24" s="52"/>
      <c r="G24" s="52"/>
    </row>
    <row r="25" spans="1:7">
      <c r="A25" s="63" t="s">
        <v>13</v>
      </c>
      <c r="B25" s="94" t="s">
        <v>942</v>
      </c>
      <c r="C25" s="280">
        <v>0</v>
      </c>
      <c r="D25" s="502"/>
      <c r="E25" s="52"/>
      <c r="F25" s="52"/>
      <c r="G25" s="52"/>
    </row>
    <row r="26" spans="1:7">
      <c r="A26" s="144" t="s">
        <v>15</v>
      </c>
      <c r="B26" s="94" t="s">
        <v>943</v>
      </c>
      <c r="C26" s="280">
        <v>0</v>
      </c>
      <c r="D26" s="502"/>
      <c r="E26" s="52"/>
      <c r="F26" s="52"/>
      <c r="G26" s="52"/>
    </row>
    <row r="27" spans="1:7">
      <c r="A27" s="144" t="s">
        <v>83</v>
      </c>
      <c r="B27" s="94" t="s">
        <v>944</v>
      </c>
      <c r="C27" s="280">
        <v>0</v>
      </c>
      <c r="D27" s="502"/>
      <c r="E27" s="52"/>
      <c r="F27" s="52"/>
      <c r="G27" s="52"/>
    </row>
    <row r="28" spans="1:7">
      <c r="A28" s="63" t="s">
        <v>85</v>
      </c>
      <c r="B28" s="94" t="s">
        <v>945</v>
      </c>
      <c r="C28" s="280">
        <v>0</v>
      </c>
      <c r="D28" s="502"/>
      <c r="E28" s="52"/>
      <c r="F28" s="52"/>
      <c r="G28" s="52"/>
    </row>
    <row r="29" spans="1:7" ht="38.25">
      <c r="A29" s="144" t="s">
        <v>86</v>
      </c>
      <c r="B29" s="94" t="s">
        <v>946</v>
      </c>
      <c r="C29" s="280">
        <v>0</v>
      </c>
      <c r="D29" s="502"/>
      <c r="E29" s="52"/>
      <c r="F29" s="52"/>
      <c r="G29" s="52"/>
    </row>
    <row r="30" spans="1:7">
      <c r="A30" s="144" t="s">
        <v>88</v>
      </c>
      <c r="B30" s="94" t="s">
        <v>947</v>
      </c>
      <c r="C30" s="280">
        <v>0</v>
      </c>
      <c r="D30" s="502"/>
      <c r="E30" s="52"/>
      <c r="F30" s="52"/>
      <c r="G30" s="52"/>
    </row>
    <row r="31" spans="1:7" ht="39">
      <c r="A31" s="63" t="s">
        <v>140</v>
      </c>
      <c r="B31" s="622" t="s">
        <v>948</v>
      </c>
      <c r="C31" s="280">
        <v>0</v>
      </c>
      <c r="D31" s="502"/>
      <c r="E31" s="52"/>
      <c r="F31" s="52"/>
      <c r="G31" s="52"/>
    </row>
    <row r="32" spans="1:7" ht="26.25">
      <c r="A32" s="144" t="s">
        <v>949</v>
      </c>
      <c r="B32" s="622" t="s">
        <v>950</v>
      </c>
      <c r="C32" s="280">
        <v>0</v>
      </c>
      <c r="D32" s="502"/>
      <c r="E32" s="52"/>
      <c r="F32" s="52"/>
      <c r="G32" s="52"/>
    </row>
    <row r="33" spans="1:7" ht="26.25">
      <c r="A33" s="63" t="s">
        <v>951</v>
      </c>
      <c r="B33" s="622" t="s">
        <v>952</v>
      </c>
      <c r="C33" s="280">
        <v>0</v>
      </c>
      <c r="D33" s="502"/>
      <c r="E33" s="52"/>
      <c r="F33" s="52"/>
      <c r="G33" s="52"/>
    </row>
    <row r="34" spans="1:7">
      <c r="A34" s="63" t="s">
        <v>953</v>
      </c>
      <c r="B34" s="622" t="s">
        <v>954</v>
      </c>
      <c r="C34" s="280">
        <v>0</v>
      </c>
      <c r="D34" s="502"/>
      <c r="E34" s="52"/>
      <c r="F34" s="52"/>
      <c r="G34" s="52"/>
    </row>
    <row r="35" spans="1:7" ht="26.25">
      <c r="A35" s="63" t="s">
        <v>955</v>
      </c>
      <c r="B35" s="623" t="s">
        <v>956</v>
      </c>
      <c r="C35" s="280">
        <v>0</v>
      </c>
      <c r="D35" s="502"/>
      <c r="E35" s="52"/>
      <c r="F35" s="52"/>
      <c r="G35" s="52"/>
    </row>
    <row r="36" spans="1:7" ht="26.25">
      <c r="A36" s="63" t="s">
        <v>957</v>
      </c>
      <c r="B36" s="622" t="s">
        <v>958</v>
      </c>
      <c r="C36" s="280">
        <v>0</v>
      </c>
      <c r="D36" s="502"/>
      <c r="E36" s="52"/>
      <c r="F36" s="52"/>
      <c r="G36" s="52"/>
    </row>
    <row r="37" spans="1:7">
      <c r="A37" s="63" t="s">
        <v>959</v>
      </c>
      <c r="B37" s="622" t="s">
        <v>960</v>
      </c>
      <c r="C37" s="280">
        <v>0</v>
      </c>
      <c r="D37" s="502"/>
      <c r="E37" s="52"/>
      <c r="F37" s="52"/>
      <c r="G37" s="52"/>
    </row>
    <row r="38" spans="1:7" ht="26.25">
      <c r="A38" s="63" t="s">
        <v>961</v>
      </c>
      <c r="B38" s="622" t="s">
        <v>962</v>
      </c>
      <c r="C38" s="280">
        <v>-1.7</v>
      </c>
      <c r="D38" s="502"/>
      <c r="E38" s="52"/>
      <c r="F38" s="52"/>
      <c r="G38" s="52"/>
    </row>
    <row r="39" spans="1:7">
      <c r="A39" s="63" t="s">
        <v>963</v>
      </c>
      <c r="B39" s="622" t="s">
        <v>964</v>
      </c>
      <c r="C39" s="227">
        <f>SUM(C40:C47)</f>
        <v>0</v>
      </c>
      <c r="D39" s="502"/>
      <c r="E39" s="52"/>
      <c r="F39" s="52"/>
      <c r="G39" s="52"/>
    </row>
    <row r="40" spans="1:7">
      <c r="A40" s="63" t="s">
        <v>965</v>
      </c>
      <c r="B40" s="101" t="s">
        <v>966</v>
      </c>
      <c r="C40" s="280">
        <v>0</v>
      </c>
      <c r="D40" s="502"/>
      <c r="E40" s="52"/>
      <c r="F40" s="52"/>
      <c r="G40" s="52"/>
    </row>
    <row r="41" spans="1:7">
      <c r="A41" s="63" t="s">
        <v>967</v>
      </c>
      <c r="B41" s="101" t="s">
        <v>968</v>
      </c>
      <c r="C41" s="224">
        <v>0</v>
      </c>
      <c r="D41" s="502"/>
      <c r="E41" s="52"/>
      <c r="F41" s="52"/>
      <c r="G41" s="52"/>
    </row>
    <row r="42" spans="1:7">
      <c r="A42" s="63" t="s">
        <v>969</v>
      </c>
      <c r="B42" s="101" t="s">
        <v>970</v>
      </c>
      <c r="C42" s="224">
        <v>0</v>
      </c>
      <c r="D42" s="502"/>
      <c r="E42" s="52"/>
      <c r="F42" s="52"/>
      <c r="G42" s="52"/>
    </row>
    <row r="43" spans="1:7">
      <c r="A43" s="63" t="s">
        <v>971</v>
      </c>
      <c r="B43" s="101" t="s">
        <v>972</v>
      </c>
      <c r="C43" s="224">
        <v>0</v>
      </c>
      <c r="D43" s="502"/>
      <c r="E43" s="52"/>
      <c r="F43" s="52"/>
      <c r="G43" s="52"/>
    </row>
    <row r="44" spans="1:7">
      <c r="A44" s="63" t="s">
        <v>973</v>
      </c>
      <c r="B44" s="101" t="s">
        <v>974</v>
      </c>
      <c r="C44" s="224">
        <v>0</v>
      </c>
      <c r="D44" s="502"/>
      <c r="E44" s="52"/>
      <c r="F44" s="52"/>
      <c r="G44" s="52"/>
    </row>
    <row r="45" spans="1:7">
      <c r="A45" s="63" t="s">
        <v>975</v>
      </c>
      <c r="B45" s="101" t="s">
        <v>976</v>
      </c>
      <c r="C45" s="224">
        <v>0</v>
      </c>
      <c r="D45" s="502"/>
      <c r="E45" s="52"/>
      <c r="F45" s="52"/>
      <c r="G45" s="52"/>
    </row>
    <row r="46" spans="1:7">
      <c r="A46" s="63" t="s">
        <v>977</v>
      </c>
      <c r="B46" s="624" t="s">
        <v>978</v>
      </c>
      <c r="C46" s="224">
        <v>0</v>
      </c>
      <c r="D46" s="502"/>
      <c r="E46" s="52"/>
      <c r="F46" s="52"/>
      <c r="G46" s="52"/>
    </row>
    <row r="47" spans="1:7">
      <c r="A47" s="144" t="s">
        <v>979</v>
      </c>
      <c r="B47" s="625" t="s">
        <v>980</v>
      </c>
      <c r="C47" s="280">
        <v>0</v>
      </c>
      <c r="D47" s="502"/>
      <c r="E47" s="52"/>
      <c r="F47" s="52"/>
      <c r="G47" s="52"/>
    </row>
    <row r="48" spans="1:7" ht="25.5">
      <c r="A48" s="63" t="s">
        <v>981</v>
      </c>
      <c r="B48" s="622" t="s">
        <v>982</v>
      </c>
      <c r="C48" s="626">
        <v>3322.36</v>
      </c>
      <c r="D48" s="610" t="s">
        <v>983</v>
      </c>
      <c r="E48" s="52"/>
      <c r="F48" s="52"/>
      <c r="G48" s="52"/>
    </row>
    <row r="49" spans="1:7" ht="26.25">
      <c r="A49" s="63" t="s">
        <v>984</v>
      </c>
      <c r="B49" s="622" t="s">
        <v>985</v>
      </c>
      <c r="C49" s="627">
        <v>2.5499999999999998</v>
      </c>
      <c r="D49" s="610" t="s">
        <v>986</v>
      </c>
      <c r="E49" s="52"/>
      <c r="F49" s="52"/>
      <c r="G49" s="52"/>
    </row>
    <row r="50" spans="1:7">
      <c r="A50" s="63" t="s">
        <v>987</v>
      </c>
      <c r="B50" s="622" t="s">
        <v>988</v>
      </c>
      <c r="C50" s="628">
        <v>0</v>
      </c>
      <c r="D50" s="610"/>
      <c r="E50" s="52"/>
      <c r="F50" s="52"/>
      <c r="G50" s="52"/>
    </row>
    <row r="51" spans="1:7" ht="15.75" thickBot="1">
      <c r="A51" s="107" t="s">
        <v>989</v>
      </c>
      <c r="B51" s="629" t="s">
        <v>990</v>
      </c>
      <c r="C51" s="630">
        <v>0</v>
      </c>
      <c r="D51" s="506"/>
      <c r="E51" s="52"/>
      <c r="F51" s="52"/>
      <c r="G51" s="52"/>
    </row>
    <row r="52" spans="1:7" ht="39.75" thickBot="1">
      <c r="A52" s="631" t="s">
        <v>991</v>
      </c>
      <c r="B52" s="632" t="s">
        <v>992</v>
      </c>
      <c r="C52" s="633">
        <v>0</v>
      </c>
      <c r="D52" s="502"/>
      <c r="E52" s="52"/>
      <c r="F52" s="52"/>
      <c r="G52" s="52"/>
    </row>
    <row r="53" spans="1:7" ht="15.75" thickBot="1">
      <c r="A53" s="615" t="s">
        <v>993</v>
      </c>
      <c r="B53" s="616" t="s">
        <v>994</v>
      </c>
      <c r="C53" s="617">
        <f>SUM(C54,C114,C186,C198,C204,C216,C228,C232,C244,C261,C271,C283)</f>
        <v>12.15</v>
      </c>
      <c r="D53" s="634"/>
      <c r="E53" s="635"/>
      <c r="F53" s="636"/>
      <c r="G53" s="636"/>
    </row>
    <row r="54" spans="1:7">
      <c r="A54" s="247" t="s">
        <v>495</v>
      </c>
      <c r="B54" s="278" t="s">
        <v>995</v>
      </c>
      <c r="C54" s="249">
        <f>SUM(C55:C65)</f>
        <v>1.4</v>
      </c>
      <c r="D54" s="637"/>
      <c r="E54" s="635"/>
      <c r="F54" s="636"/>
      <c r="G54" s="636"/>
    </row>
    <row r="55" spans="1:7">
      <c r="A55" s="216" t="s">
        <v>996</v>
      </c>
      <c r="B55" s="94" t="s">
        <v>997</v>
      </c>
      <c r="C55" s="638">
        <f t="shared" ref="C55:C65" si="0">SUM(C67,C79,C91,C103)</f>
        <v>0</v>
      </c>
      <c r="D55" s="502" t="s">
        <v>998</v>
      </c>
      <c r="E55" s="606"/>
      <c r="F55" s="607"/>
      <c r="G55" s="607"/>
    </row>
    <row r="56" spans="1:7">
      <c r="A56" s="216" t="s">
        <v>999</v>
      </c>
      <c r="B56" s="94" t="s">
        <v>919</v>
      </c>
      <c r="C56" s="638">
        <f t="shared" si="0"/>
        <v>0.2</v>
      </c>
      <c r="D56" s="502" t="s">
        <v>1000</v>
      </c>
      <c r="E56" s="606"/>
      <c r="F56" s="607"/>
      <c r="G56" s="607"/>
    </row>
    <row r="57" spans="1:7">
      <c r="A57" s="216" t="s">
        <v>1001</v>
      </c>
      <c r="B57" s="94" t="s">
        <v>1002</v>
      </c>
      <c r="C57" s="638">
        <f t="shared" si="0"/>
        <v>0.7</v>
      </c>
      <c r="D57" s="502" t="s">
        <v>1003</v>
      </c>
      <c r="E57" s="606"/>
      <c r="F57" s="607"/>
      <c r="G57" s="607"/>
    </row>
    <row r="58" spans="1:7">
      <c r="A58" s="216" t="s">
        <v>1004</v>
      </c>
      <c r="B58" s="94" t="s">
        <v>923</v>
      </c>
      <c r="C58" s="638">
        <f t="shared" si="0"/>
        <v>0.5</v>
      </c>
      <c r="D58" s="502" t="s">
        <v>1005</v>
      </c>
      <c r="E58" s="606"/>
      <c r="F58" s="607"/>
      <c r="G58" s="607"/>
    </row>
    <row r="59" spans="1:7">
      <c r="A59" s="216" t="s">
        <v>1006</v>
      </c>
      <c r="B59" s="94" t="s">
        <v>925</v>
      </c>
      <c r="C59" s="638">
        <f t="shared" si="0"/>
        <v>0</v>
      </c>
      <c r="D59" s="502" t="s">
        <v>1007</v>
      </c>
      <c r="E59" s="606"/>
      <c r="F59" s="607"/>
      <c r="G59" s="607"/>
    </row>
    <row r="60" spans="1:7">
      <c r="A60" s="216" t="s">
        <v>1008</v>
      </c>
      <c r="B60" s="94" t="s">
        <v>927</v>
      </c>
      <c r="C60" s="638">
        <f t="shared" si="0"/>
        <v>0</v>
      </c>
      <c r="D60" s="502" t="s">
        <v>1009</v>
      </c>
      <c r="E60" s="606"/>
      <c r="F60" s="607"/>
      <c r="G60" s="607"/>
    </row>
    <row r="61" spans="1:7">
      <c r="A61" s="216" t="s">
        <v>1010</v>
      </c>
      <c r="B61" s="94" t="s">
        <v>929</v>
      </c>
      <c r="C61" s="638">
        <f t="shared" si="0"/>
        <v>0</v>
      </c>
      <c r="D61" s="502" t="s">
        <v>1011</v>
      </c>
      <c r="E61" s="606"/>
      <c r="F61" s="607"/>
      <c r="G61" s="607"/>
    </row>
    <row r="62" spans="1:7" ht="25.5">
      <c r="A62" s="216" t="s">
        <v>1012</v>
      </c>
      <c r="B62" s="94" t="s">
        <v>931</v>
      </c>
      <c r="C62" s="638">
        <f t="shared" si="0"/>
        <v>0</v>
      </c>
      <c r="D62" s="502" t="s">
        <v>1013</v>
      </c>
      <c r="E62" s="606"/>
      <c r="F62" s="607"/>
      <c r="G62" s="607"/>
    </row>
    <row r="63" spans="1:7" ht="25.5">
      <c r="A63" s="216" t="s">
        <v>1014</v>
      </c>
      <c r="B63" s="94" t="s">
        <v>933</v>
      </c>
      <c r="C63" s="638">
        <f t="shared" si="0"/>
        <v>0</v>
      </c>
      <c r="D63" s="502" t="s">
        <v>1015</v>
      </c>
      <c r="E63" s="606"/>
      <c r="F63" s="607"/>
      <c r="G63" s="607"/>
    </row>
    <row r="64" spans="1:7">
      <c r="A64" s="216" t="s">
        <v>1016</v>
      </c>
      <c r="B64" s="94" t="s">
        <v>1017</v>
      </c>
      <c r="C64" s="638">
        <f t="shared" si="0"/>
        <v>0</v>
      </c>
      <c r="D64" s="502" t="s">
        <v>1018</v>
      </c>
      <c r="E64" s="606"/>
      <c r="F64" s="607"/>
      <c r="G64" s="607"/>
    </row>
    <row r="65" spans="1:7">
      <c r="A65" s="216" t="s">
        <v>1019</v>
      </c>
      <c r="B65" s="94" t="s">
        <v>1020</v>
      </c>
      <c r="C65" s="638">
        <f t="shared" si="0"/>
        <v>0</v>
      </c>
      <c r="D65" s="502" t="s">
        <v>1021</v>
      </c>
      <c r="E65" s="606"/>
      <c r="F65" s="607"/>
      <c r="G65" s="607"/>
    </row>
    <row r="66" spans="1:7">
      <c r="A66" s="216">
        <v>1</v>
      </c>
      <c r="B66" s="608" t="s">
        <v>1022</v>
      </c>
      <c r="C66" s="639">
        <f>SUM(C67:C77)</f>
        <v>0.89999999999999991</v>
      </c>
      <c r="D66" s="502"/>
      <c r="E66" s="606"/>
      <c r="F66" s="607"/>
      <c r="G66" s="607"/>
    </row>
    <row r="67" spans="1:7">
      <c r="A67" s="63" t="s">
        <v>286</v>
      </c>
      <c r="B67" s="94" t="s">
        <v>966</v>
      </c>
      <c r="C67" s="640">
        <v>0</v>
      </c>
      <c r="D67" s="97"/>
      <c r="E67" s="74"/>
      <c r="F67" s="127"/>
      <c r="G67" s="127"/>
    </row>
    <row r="68" spans="1:7">
      <c r="A68" s="63" t="s">
        <v>296</v>
      </c>
      <c r="B68" s="94" t="s">
        <v>1023</v>
      </c>
      <c r="C68" s="640">
        <v>0.2</v>
      </c>
      <c r="D68" s="502"/>
      <c r="E68" s="641"/>
      <c r="F68" s="641"/>
      <c r="G68" s="641"/>
    </row>
    <row r="69" spans="1:7">
      <c r="A69" s="63" t="s">
        <v>298</v>
      </c>
      <c r="B69" s="94" t="s">
        <v>1024</v>
      </c>
      <c r="C69" s="640">
        <v>0.7</v>
      </c>
      <c r="D69" s="502"/>
      <c r="E69" s="641"/>
      <c r="F69" s="641"/>
      <c r="G69" s="641"/>
    </row>
    <row r="70" spans="1:7">
      <c r="A70" s="63" t="s">
        <v>17</v>
      </c>
      <c r="B70" s="94" t="s">
        <v>1025</v>
      </c>
      <c r="C70" s="640">
        <v>0</v>
      </c>
      <c r="D70" s="502"/>
      <c r="E70" s="641"/>
      <c r="F70" s="641"/>
      <c r="G70" s="641"/>
    </row>
    <row r="71" spans="1:7">
      <c r="A71" s="63" t="s">
        <v>19</v>
      </c>
      <c r="B71" s="94" t="s">
        <v>1026</v>
      </c>
      <c r="C71" s="640">
        <v>0</v>
      </c>
      <c r="D71" s="502"/>
      <c r="E71" s="641"/>
      <c r="F71" s="641"/>
      <c r="G71" s="641"/>
    </row>
    <row r="72" spans="1:7">
      <c r="A72" s="63" t="s">
        <v>21</v>
      </c>
      <c r="B72" s="94" t="s">
        <v>976</v>
      </c>
      <c r="C72" s="640">
        <v>0</v>
      </c>
      <c r="D72" s="502"/>
      <c r="E72" s="641"/>
      <c r="F72" s="641"/>
      <c r="G72" s="641"/>
    </row>
    <row r="73" spans="1:7">
      <c r="A73" s="63" t="s">
        <v>748</v>
      </c>
      <c r="B73" s="94" t="s">
        <v>1027</v>
      </c>
      <c r="C73" s="640">
        <v>0</v>
      </c>
      <c r="D73" s="502"/>
      <c r="E73" s="641"/>
      <c r="F73" s="641"/>
      <c r="G73" s="641"/>
    </row>
    <row r="74" spans="1:7">
      <c r="A74" s="63" t="s">
        <v>757</v>
      </c>
      <c r="B74" s="94" t="s">
        <v>978</v>
      </c>
      <c r="C74" s="640">
        <v>0</v>
      </c>
      <c r="D74" s="502"/>
      <c r="E74" s="641"/>
      <c r="F74" s="641"/>
      <c r="G74" s="641"/>
    </row>
    <row r="75" spans="1:7">
      <c r="A75" s="63" t="s">
        <v>771</v>
      </c>
      <c r="B75" s="94" t="s">
        <v>1028</v>
      </c>
      <c r="C75" s="640">
        <v>0</v>
      </c>
      <c r="D75" s="502"/>
      <c r="E75" s="641"/>
      <c r="F75" s="641"/>
      <c r="G75" s="641"/>
    </row>
    <row r="76" spans="1:7">
      <c r="A76" s="63" t="s">
        <v>773</v>
      </c>
      <c r="B76" s="94" t="s">
        <v>1029</v>
      </c>
      <c r="C76" s="640">
        <v>0</v>
      </c>
      <c r="D76" s="502" t="s">
        <v>1030</v>
      </c>
      <c r="E76" s="641"/>
      <c r="F76" s="641"/>
      <c r="G76" s="641"/>
    </row>
    <row r="77" spans="1:7">
      <c r="A77" s="63" t="s">
        <v>825</v>
      </c>
      <c r="B77" s="94" t="s">
        <v>1031</v>
      </c>
      <c r="C77" s="640">
        <v>0</v>
      </c>
      <c r="D77" s="502" t="s">
        <v>1032</v>
      </c>
      <c r="E77" s="641"/>
      <c r="F77" s="641"/>
      <c r="G77" s="641"/>
    </row>
    <row r="78" spans="1:7">
      <c r="A78" s="216">
        <v>2</v>
      </c>
      <c r="B78" s="608" t="s">
        <v>1033</v>
      </c>
      <c r="C78" s="639">
        <f>SUM(C79:C89)</f>
        <v>0.5</v>
      </c>
      <c r="D78" s="502"/>
      <c r="E78" s="606"/>
      <c r="F78" s="607"/>
      <c r="G78" s="607"/>
    </row>
    <row r="79" spans="1:7">
      <c r="A79" s="63" t="s">
        <v>301</v>
      </c>
      <c r="B79" s="94" t="s">
        <v>966</v>
      </c>
      <c r="C79" s="640">
        <v>0</v>
      </c>
      <c r="D79" s="502"/>
      <c r="E79" s="641"/>
      <c r="F79" s="641"/>
      <c r="G79" s="641"/>
    </row>
    <row r="80" spans="1:7">
      <c r="A80" s="63" t="s">
        <v>355</v>
      </c>
      <c r="B80" s="94" t="s">
        <v>1023</v>
      </c>
      <c r="C80" s="640">
        <v>0</v>
      </c>
      <c r="D80" s="502"/>
      <c r="E80" s="641"/>
      <c r="F80" s="641"/>
      <c r="G80" s="641"/>
    </row>
    <row r="81" spans="1:7">
      <c r="A81" s="63" t="s">
        <v>357</v>
      </c>
      <c r="B81" s="94" t="s">
        <v>1024</v>
      </c>
      <c r="C81" s="640">
        <v>0</v>
      </c>
      <c r="D81" s="502"/>
      <c r="E81" s="641"/>
      <c r="F81" s="641"/>
      <c r="G81" s="641"/>
    </row>
    <row r="82" spans="1:7">
      <c r="A82" s="63" t="s">
        <v>359</v>
      </c>
      <c r="B82" s="94" t="s">
        <v>1025</v>
      </c>
      <c r="C82" s="640">
        <v>0.5</v>
      </c>
      <c r="D82" s="502"/>
      <c r="E82" s="641"/>
      <c r="F82" s="641"/>
      <c r="G82" s="641"/>
    </row>
    <row r="83" spans="1:7">
      <c r="A83" s="63" t="s">
        <v>361</v>
      </c>
      <c r="B83" s="94" t="s">
        <v>1026</v>
      </c>
      <c r="C83" s="640">
        <v>0</v>
      </c>
      <c r="D83" s="502"/>
      <c r="E83" s="641"/>
      <c r="F83" s="641"/>
      <c r="G83" s="641"/>
    </row>
    <row r="84" spans="1:7">
      <c r="A84" s="63" t="s">
        <v>842</v>
      </c>
      <c r="B84" s="94" t="s">
        <v>976</v>
      </c>
      <c r="C84" s="640">
        <v>0</v>
      </c>
      <c r="D84" s="502"/>
      <c r="E84" s="641"/>
      <c r="F84" s="641"/>
      <c r="G84" s="641"/>
    </row>
    <row r="85" spans="1:7">
      <c r="A85" s="63" t="s">
        <v>844</v>
      </c>
      <c r="B85" s="94" t="s">
        <v>1027</v>
      </c>
      <c r="C85" s="640">
        <v>0</v>
      </c>
      <c r="D85" s="502"/>
      <c r="E85" s="641"/>
      <c r="F85" s="641"/>
      <c r="G85" s="641"/>
    </row>
    <row r="86" spans="1:7">
      <c r="A86" s="63" t="s">
        <v>846</v>
      </c>
      <c r="B86" s="94" t="s">
        <v>978</v>
      </c>
      <c r="C86" s="640">
        <v>0</v>
      </c>
      <c r="D86" s="502"/>
      <c r="E86" s="641"/>
      <c r="F86" s="641"/>
      <c r="G86" s="641"/>
    </row>
    <row r="87" spans="1:7">
      <c r="A87" s="63" t="s">
        <v>848</v>
      </c>
      <c r="B87" s="94" t="s">
        <v>1028</v>
      </c>
      <c r="C87" s="640">
        <v>0</v>
      </c>
      <c r="D87" s="502"/>
      <c r="E87" s="641"/>
      <c r="F87" s="641"/>
      <c r="G87" s="641"/>
    </row>
    <row r="88" spans="1:7">
      <c r="A88" s="63" t="s">
        <v>850</v>
      </c>
      <c r="B88" s="94" t="s">
        <v>1029</v>
      </c>
      <c r="C88" s="640">
        <v>0</v>
      </c>
      <c r="D88" s="502" t="s">
        <v>1034</v>
      </c>
      <c r="E88" s="641"/>
      <c r="F88" s="641"/>
      <c r="G88" s="641"/>
    </row>
    <row r="89" spans="1:7">
      <c r="A89" s="63" t="s">
        <v>852</v>
      </c>
      <c r="B89" s="94" t="s">
        <v>1031</v>
      </c>
      <c r="C89" s="640">
        <v>0</v>
      </c>
      <c r="D89" s="502" t="s">
        <v>1035</v>
      </c>
      <c r="E89" s="641"/>
      <c r="F89" s="641"/>
      <c r="G89" s="641"/>
    </row>
    <row r="90" spans="1:7">
      <c r="A90" s="216">
        <v>3</v>
      </c>
      <c r="B90" s="608" t="s">
        <v>1036</v>
      </c>
      <c r="C90" s="639">
        <f>SUM(C91:C101)</f>
        <v>0</v>
      </c>
      <c r="D90" s="502"/>
      <c r="E90" s="606"/>
      <c r="F90" s="607"/>
      <c r="G90" s="607"/>
    </row>
    <row r="91" spans="1:7">
      <c r="A91" s="63" t="s">
        <v>166</v>
      </c>
      <c r="B91" s="94" t="s">
        <v>966</v>
      </c>
      <c r="C91" s="640">
        <v>0</v>
      </c>
      <c r="D91" s="502"/>
      <c r="E91" s="641"/>
      <c r="F91" s="641"/>
      <c r="G91" s="641"/>
    </row>
    <row r="92" spans="1:7">
      <c r="A92" s="63" t="s">
        <v>330</v>
      </c>
      <c r="B92" s="94" t="s">
        <v>1023</v>
      </c>
      <c r="C92" s="640">
        <v>0</v>
      </c>
      <c r="D92" s="502"/>
      <c r="E92" s="641"/>
      <c r="F92" s="641"/>
      <c r="G92" s="641"/>
    </row>
    <row r="93" spans="1:7">
      <c r="A93" s="63" t="s">
        <v>332</v>
      </c>
      <c r="B93" s="94" t="s">
        <v>1024</v>
      </c>
      <c r="C93" s="640">
        <v>0</v>
      </c>
      <c r="D93" s="502"/>
      <c r="E93" s="641"/>
      <c r="F93" s="641"/>
      <c r="G93" s="641"/>
    </row>
    <row r="94" spans="1:7">
      <c r="A94" s="63" t="s">
        <v>438</v>
      </c>
      <c r="B94" s="94" t="s">
        <v>1025</v>
      </c>
      <c r="C94" s="640">
        <v>0</v>
      </c>
      <c r="D94" s="502"/>
      <c r="E94" s="641"/>
      <c r="F94" s="641"/>
      <c r="G94" s="641"/>
    </row>
    <row r="95" spans="1:7">
      <c r="A95" s="63" t="s">
        <v>1037</v>
      </c>
      <c r="B95" s="94" t="s">
        <v>1026</v>
      </c>
      <c r="C95" s="640">
        <v>0</v>
      </c>
      <c r="D95" s="502"/>
      <c r="E95" s="641"/>
      <c r="F95" s="641"/>
      <c r="G95" s="641"/>
    </row>
    <row r="96" spans="1:7">
      <c r="A96" s="63" t="s">
        <v>1038</v>
      </c>
      <c r="B96" s="94" t="s">
        <v>976</v>
      </c>
      <c r="C96" s="640">
        <v>0</v>
      </c>
      <c r="D96" s="502"/>
      <c r="E96" s="641"/>
      <c r="F96" s="641"/>
      <c r="G96" s="641"/>
    </row>
    <row r="97" spans="1:7">
      <c r="A97" s="63" t="s">
        <v>1039</v>
      </c>
      <c r="B97" s="94" t="s">
        <v>1027</v>
      </c>
      <c r="C97" s="640">
        <v>0</v>
      </c>
      <c r="D97" s="502"/>
      <c r="E97" s="641"/>
      <c r="F97" s="641"/>
      <c r="G97" s="641"/>
    </row>
    <row r="98" spans="1:7">
      <c r="A98" s="63" t="s">
        <v>1040</v>
      </c>
      <c r="B98" s="94" t="s">
        <v>978</v>
      </c>
      <c r="C98" s="640">
        <v>0</v>
      </c>
      <c r="D98" s="502"/>
      <c r="E98" s="641"/>
      <c r="F98" s="641"/>
      <c r="G98" s="641"/>
    </row>
    <row r="99" spans="1:7">
      <c r="A99" s="63" t="s">
        <v>1041</v>
      </c>
      <c r="B99" s="94" t="s">
        <v>1028</v>
      </c>
      <c r="C99" s="640">
        <v>0</v>
      </c>
      <c r="D99" s="502"/>
      <c r="E99" s="641"/>
      <c r="F99" s="641"/>
      <c r="G99" s="641"/>
    </row>
    <row r="100" spans="1:7">
      <c r="A100" s="63" t="s">
        <v>1042</v>
      </c>
      <c r="B100" s="94" t="s">
        <v>1029</v>
      </c>
      <c r="C100" s="640">
        <v>0</v>
      </c>
      <c r="D100" s="502" t="s">
        <v>1043</v>
      </c>
      <c r="E100" s="641"/>
      <c r="F100" s="641"/>
      <c r="G100" s="641"/>
    </row>
    <row r="101" spans="1:7">
      <c r="A101" s="63" t="s">
        <v>1044</v>
      </c>
      <c r="B101" s="94" t="s">
        <v>1031</v>
      </c>
      <c r="C101" s="640">
        <v>0</v>
      </c>
      <c r="D101" s="502" t="s">
        <v>1045</v>
      </c>
      <c r="E101" s="641"/>
      <c r="F101" s="641"/>
      <c r="G101" s="641"/>
    </row>
    <row r="102" spans="1:7">
      <c r="A102" s="216">
        <v>4</v>
      </c>
      <c r="B102" s="608" t="s">
        <v>1046</v>
      </c>
      <c r="C102" s="639">
        <f>SUM(C103:C113)</f>
        <v>0</v>
      </c>
      <c r="D102" s="502"/>
      <c r="E102" s="52"/>
      <c r="F102" s="52"/>
      <c r="G102" s="52"/>
    </row>
    <row r="103" spans="1:7">
      <c r="A103" s="63" t="s">
        <v>172</v>
      </c>
      <c r="B103" s="94" t="s">
        <v>966</v>
      </c>
      <c r="C103" s="640">
        <v>0</v>
      </c>
      <c r="D103" s="502"/>
      <c r="E103" s="641"/>
      <c r="F103" s="641"/>
      <c r="G103" s="641"/>
    </row>
    <row r="104" spans="1:7">
      <c r="A104" s="63" t="s">
        <v>179</v>
      </c>
      <c r="B104" s="94" t="s">
        <v>1023</v>
      </c>
      <c r="C104" s="640">
        <v>0</v>
      </c>
      <c r="D104" s="502"/>
      <c r="E104" s="641"/>
      <c r="F104" s="641"/>
      <c r="G104" s="641"/>
    </row>
    <row r="105" spans="1:7">
      <c r="A105" s="63" t="s">
        <v>183</v>
      </c>
      <c r="B105" s="94" t="s">
        <v>1024</v>
      </c>
      <c r="C105" s="640">
        <v>0</v>
      </c>
      <c r="D105" s="502"/>
      <c r="E105" s="641"/>
      <c r="F105" s="641"/>
      <c r="G105" s="641"/>
    </row>
    <row r="106" spans="1:7">
      <c r="A106" s="63" t="s">
        <v>403</v>
      </c>
      <c r="B106" s="94" t="s">
        <v>1025</v>
      </c>
      <c r="C106" s="640">
        <v>0</v>
      </c>
      <c r="D106" s="502"/>
      <c r="E106" s="641"/>
      <c r="F106" s="641"/>
      <c r="G106" s="641"/>
    </row>
    <row r="107" spans="1:7">
      <c r="A107" s="63" t="s">
        <v>405</v>
      </c>
      <c r="B107" s="94" t="s">
        <v>1026</v>
      </c>
      <c r="C107" s="640">
        <v>0</v>
      </c>
      <c r="D107" s="502"/>
      <c r="E107" s="641"/>
      <c r="F107" s="641"/>
      <c r="G107" s="641"/>
    </row>
    <row r="108" spans="1:7">
      <c r="A108" s="63" t="s">
        <v>1047</v>
      </c>
      <c r="B108" s="94" t="s">
        <v>976</v>
      </c>
      <c r="C108" s="640">
        <v>0</v>
      </c>
      <c r="D108" s="502"/>
      <c r="E108" s="641"/>
      <c r="F108" s="641"/>
      <c r="G108" s="641"/>
    </row>
    <row r="109" spans="1:7">
      <c r="A109" s="63" t="s">
        <v>1048</v>
      </c>
      <c r="B109" s="94" t="s">
        <v>1027</v>
      </c>
      <c r="C109" s="640">
        <v>0</v>
      </c>
      <c r="D109" s="502"/>
      <c r="E109" s="641"/>
      <c r="F109" s="641"/>
      <c r="G109" s="641"/>
    </row>
    <row r="110" spans="1:7">
      <c r="A110" s="63" t="s">
        <v>1049</v>
      </c>
      <c r="B110" s="94" t="s">
        <v>978</v>
      </c>
      <c r="C110" s="640">
        <v>0</v>
      </c>
      <c r="D110" s="502"/>
      <c r="E110" s="641"/>
      <c r="F110" s="641"/>
      <c r="G110" s="641"/>
    </row>
    <row r="111" spans="1:7">
      <c r="A111" s="80" t="s">
        <v>1050</v>
      </c>
      <c r="B111" s="94" t="s">
        <v>1028</v>
      </c>
      <c r="C111" s="640">
        <v>0</v>
      </c>
      <c r="D111" s="502"/>
      <c r="E111" s="641"/>
      <c r="F111" s="641"/>
      <c r="G111" s="641"/>
    </row>
    <row r="112" spans="1:7">
      <c r="A112" s="63" t="s">
        <v>1051</v>
      </c>
      <c r="B112" s="94" t="s">
        <v>1029</v>
      </c>
      <c r="C112" s="640">
        <v>0</v>
      </c>
      <c r="D112" s="502" t="s">
        <v>1052</v>
      </c>
      <c r="E112" s="641"/>
      <c r="F112" s="641"/>
      <c r="G112" s="641"/>
    </row>
    <row r="113" spans="1:7" ht="15.75" thickBot="1">
      <c r="A113" s="107" t="s">
        <v>1053</v>
      </c>
      <c r="B113" s="94" t="s">
        <v>1031</v>
      </c>
      <c r="C113" s="642">
        <v>0</v>
      </c>
      <c r="D113" s="506" t="s">
        <v>1054</v>
      </c>
      <c r="E113" s="641"/>
      <c r="F113" s="641"/>
      <c r="G113" s="641"/>
    </row>
    <row r="114" spans="1:7">
      <c r="A114" s="247" t="s">
        <v>497</v>
      </c>
      <c r="B114" s="278" t="s">
        <v>1055</v>
      </c>
      <c r="C114" s="249">
        <f>SUM(C115:C125)</f>
        <v>2.35</v>
      </c>
      <c r="D114" s="621"/>
      <c r="E114" s="606"/>
      <c r="F114" s="607"/>
      <c r="G114" s="607"/>
    </row>
    <row r="115" spans="1:7">
      <c r="A115" s="216" t="s">
        <v>1056</v>
      </c>
      <c r="B115" s="94" t="s">
        <v>917</v>
      </c>
      <c r="C115" s="638">
        <f t="shared" ref="C115:C125" si="1">SUM(C127,C139,C151,C163,C175)</f>
        <v>0.65</v>
      </c>
      <c r="D115" s="502" t="s">
        <v>1057</v>
      </c>
      <c r="E115" s="606"/>
      <c r="F115" s="607"/>
      <c r="G115" s="607"/>
    </row>
    <row r="116" spans="1:7">
      <c r="A116" s="216" t="s">
        <v>1058</v>
      </c>
      <c r="B116" s="94" t="s">
        <v>919</v>
      </c>
      <c r="C116" s="638">
        <f t="shared" si="1"/>
        <v>0</v>
      </c>
      <c r="D116" s="502" t="s">
        <v>1059</v>
      </c>
      <c r="E116" s="606"/>
      <c r="F116" s="607"/>
      <c r="G116" s="607"/>
    </row>
    <row r="117" spans="1:7">
      <c r="A117" s="216" t="s">
        <v>1060</v>
      </c>
      <c r="B117" s="94" t="s">
        <v>1002</v>
      </c>
      <c r="C117" s="638">
        <f t="shared" si="1"/>
        <v>0.65</v>
      </c>
      <c r="D117" s="502" t="s">
        <v>1061</v>
      </c>
      <c r="E117" s="606"/>
      <c r="F117" s="607"/>
      <c r="G117" s="607"/>
    </row>
    <row r="118" spans="1:7">
      <c r="A118" s="216" t="s">
        <v>1062</v>
      </c>
      <c r="B118" s="94" t="s">
        <v>923</v>
      </c>
      <c r="C118" s="638">
        <f t="shared" si="1"/>
        <v>0</v>
      </c>
      <c r="D118" s="502" t="s">
        <v>1063</v>
      </c>
      <c r="E118" s="606"/>
      <c r="F118" s="607"/>
      <c r="G118" s="607"/>
    </row>
    <row r="119" spans="1:7">
      <c r="A119" s="216" t="s">
        <v>1064</v>
      </c>
      <c r="B119" s="94" t="s">
        <v>925</v>
      </c>
      <c r="C119" s="638">
        <f t="shared" si="1"/>
        <v>0.65</v>
      </c>
      <c r="D119" s="502" t="s">
        <v>1065</v>
      </c>
      <c r="E119" s="606"/>
      <c r="F119" s="607"/>
      <c r="G119" s="607"/>
    </row>
    <row r="120" spans="1:7">
      <c r="A120" s="216" t="s">
        <v>1066</v>
      </c>
      <c r="B120" s="94" t="s">
        <v>927</v>
      </c>
      <c r="C120" s="638">
        <f t="shared" si="1"/>
        <v>0</v>
      </c>
      <c r="D120" s="502" t="s">
        <v>1067</v>
      </c>
      <c r="E120" s="606"/>
      <c r="F120" s="607"/>
      <c r="G120" s="607"/>
    </row>
    <row r="121" spans="1:7">
      <c r="A121" s="216" t="s">
        <v>1068</v>
      </c>
      <c r="B121" s="94" t="s">
        <v>929</v>
      </c>
      <c r="C121" s="638">
        <f t="shared" si="1"/>
        <v>0</v>
      </c>
      <c r="D121" s="502" t="s">
        <v>1069</v>
      </c>
      <c r="E121" s="606"/>
      <c r="F121" s="607"/>
      <c r="G121" s="607"/>
    </row>
    <row r="122" spans="1:7" ht="25.5">
      <c r="A122" s="216" t="s">
        <v>1070</v>
      </c>
      <c r="B122" s="94" t="s">
        <v>931</v>
      </c>
      <c r="C122" s="638">
        <f t="shared" si="1"/>
        <v>0.4</v>
      </c>
      <c r="D122" s="502" t="s">
        <v>1071</v>
      </c>
      <c r="E122" s="606"/>
      <c r="F122" s="607"/>
      <c r="G122" s="607"/>
    </row>
    <row r="123" spans="1:7" ht="25.5">
      <c r="A123" s="216" t="s">
        <v>1072</v>
      </c>
      <c r="B123" s="94" t="s">
        <v>933</v>
      </c>
      <c r="C123" s="638">
        <f t="shared" si="1"/>
        <v>0</v>
      </c>
      <c r="D123" s="502" t="s">
        <v>1073</v>
      </c>
      <c r="E123" s="606"/>
      <c r="F123" s="607"/>
      <c r="G123" s="607"/>
    </row>
    <row r="124" spans="1:7">
      <c r="A124" s="216" t="s">
        <v>1074</v>
      </c>
      <c r="B124" s="94" t="s">
        <v>1017</v>
      </c>
      <c r="C124" s="638">
        <f t="shared" si="1"/>
        <v>0</v>
      </c>
      <c r="D124" s="502" t="s">
        <v>1075</v>
      </c>
      <c r="E124" s="606"/>
      <c r="F124" s="607"/>
      <c r="G124" s="607"/>
    </row>
    <row r="125" spans="1:7">
      <c r="A125" s="216" t="s">
        <v>1076</v>
      </c>
      <c r="B125" s="94" t="s">
        <v>1020</v>
      </c>
      <c r="C125" s="638">
        <f t="shared" si="1"/>
        <v>0</v>
      </c>
      <c r="D125" s="502" t="s">
        <v>1077</v>
      </c>
      <c r="E125" s="606"/>
      <c r="F125" s="607"/>
      <c r="G125" s="607"/>
    </row>
    <row r="126" spans="1:7">
      <c r="A126" s="216">
        <v>1</v>
      </c>
      <c r="B126" s="608" t="s">
        <v>1078</v>
      </c>
      <c r="C126" s="217">
        <f>SUM(C127:C137)</f>
        <v>1.8</v>
      </c>
      <c r="D126" s="502"/>
      <c r="E126" s="606"/>
      <c r="F126" s="607"/>
      <c r="G126" s="607"/>
    </row>
    <row r="127" spans="1:7">
      <c r="A127" s="63" t="s">
        <v>286</v>
      </c>
      <c r="B127" s="94" t="s">
        <v>966</v>
      </c>
      <c r="C127" s="643">
        <v>0.5</v>
      </c>
      <c r="D127" s="502"/>
      <c r="E127" s="641"/>
      <c r="F127" s="641"/>
      <c r="G127" s="641"/>
    </row>
    <row r="128" spans="1:7">
      <c r="A128" s="63" t="s">
        <v>296</v>
      </c>
      <c r="B128" s="94" t="s">
        <v>1023</v>
      </c>
      <c r="C128" s="643">
        <v>0</v>
      </c>
      <c r="D128" s="502"/>
      <c r="E128" s="641"/>
      <c r="F128" s="641"/>
      <c r="G128" s="641"/>
    </row>
    <row r="129" spans="1:7">
      <c r="A129" s="63" t="s">
        <v>298</v>
      </c>
      <c r="B129" s="94" t="s">
        <v>1024</v>
      </c>
      <c r="C129" s="643">
        <v>0.5</v>
      </c>
      <c r="D129" s="502"/>
      <c r="E129" s="641"/>
      <c r="F129" s="641"/>
      <c r="G129" s="641"/>
    </row>
    <row r="130" spans="1:7">
      <c r="A130" s="63" t="s">
        <v>17</v>
      </c>
      <c r="B130" s="94" t="s">
        <v>1025</v>
      </c>
      <c r="C130" s="643">
        <v>0</v>
      </c>
      <c r="D130" s="502"/>
      <c r="E130" s="641"/>
      <c r="F130" s="641"/>
      <c r="G130" s="641"/>
    </row>
    <row r="131" spans="1:7">
      <c r="A131" s="63" t="s">
        <v>19</v>
      </c>
      <c r="B131" s="94" t="s">
        <v>1026</v>
      </c>
      <c r="C131" s="643">
        <v>0.5</v>
      </c>
      <c r="D131" s="502"/>
      <c r="E131" s="641"/>
      <c r="F131" s="641"/>
      <c r="G131" s="641"/>
    </row>
    <row r="132" spans="1:7">
      <c r="A132" s="63" t="s">
        <v>21</v>
      </c>
      <c r="B132" s="94" t="s">
        <v>976</v>
      </c>
      <c r="C132" s="643">
        <v>0</v>
      </c>
      <c r="D132" s="502"/>
      <c r="E132" s="641"/>
      <c r="F132" s="641"/>
      <c r="G132" s="641"/>
    </row>
    <row r="133" spans="1:7">
      <c r="A133" s="63" t="s">
        <v>748</v>
      </c>
      <c r="B133" s="94" t="s">
        <v>1027</v>
      </c>
      <c r="C133" s="643">
        <v>0</v>
      </c>
      <c r="D133" s="502"/>
      <c r="E133" s="641"/>
      <c r="F133" s="641"/>
      <c r="G133" s="641"/>
    </row>
    <row r="134" spans="1:7">
      <c r="A134" s="63" t="s">
        <v>757</v>
      </c>
      <c r="B134" s="94" t="s">
        <v>978</v>
      </c>
      <c r="C134" s="643">
        <v>0.3</v>
      </c>
      <c r="D134" s="502"/>
      <c r="E134" s="641"/>
      <c r="F134" s="641"/>
      <c r="G134" s="641"/>
    </row>
    <row r="135" spans="1:7">
      <c r="A135" s="63" t="s">
        <v>771</v>
      </c>
      <c r="B135" s="94" t="s">
        <v>1028</v>
      </c>
      <c r="C135" s="643">
        <v>0</v>
      </c>
      <c r="D135" s="502"/>
      <c r="E135" s="641"/>
      <c r="F135" s="641"/>
      <c r="G135" s="641"/>
    </row>
    <row r="136" spans="1:7">
      <c r="A136" s="63" t="s">
        <v>773</v>
      </c>
      <c r="B136" s="94" t="s">
        <v>1029</v>
      </c>
      <c r="C136" s="643">
        <v>0</v>
      </c>
      <c r="D136" s="502" t="s">
        <v>1079</v>
      </c>
      <c r="E136" s="641"/>
      <c r="F136" s="641"/>
      <c r="G136" s="641"/>
    </row>
    <row r="137" spans="1:7">
      <c r="A137" s="63" t="s">
        <v>825</v>
      </c>
      <c r="B137" s="94" t="s">
        <v>1031</v>
      </c>
      <c r="C137" s="643">
        <v>0</v>
      </c>
      <c r="D137" s="502" t="s">
        <v>1080</v>
      </c>
      <c r="E137" s="641"/>
      <c r="F137" s="641"/>
      <c r="G137" s="641"/>
    </row>
    <row r="138" spans="1:7">
      <c r="A138" s="216">
        <v>2</v>
      </c>
      <c r="B138" s="608" t="s">
        <v>1081</v>
      </c>
      <c r="C138" s="217">
        <f>SUM(C139:C149)</f>
        <v>0.54999999999999993</v>
      </c>
      <c r="D138" s="502"/>
      <c r="E138" s="606"/>
      <c r="F138" s="607"/>
      <c r="G138" s="607"/>
    </row>
    <row r="139" spans="1:7">
      <c r="A139" s="63" t="s">
        <v>301</v>
      </c>
      <c r="B139" s="94" t="s">
        <v>966</v>
      </c>
      <c r="C139" s="643">
        <v>0.15</v>
      </c>
      <c r="D139" s="502"/>
      <c r="E139" s="641"/>
      <c r="F139" s="641"/>
      <c r="G139" s="641"/>
    </row>
    <row r="140" spans="1:7">
      <c r="A140" s="63" t="s">
        <v>355</v>
      </c>
      <c r="B140" s="94" t="s">
        <v>1023</v>
      </c>
      <c r="C140" s="643">
        <v>0</v>
      </c>
      <c r="D140" s="502"/>
      <c r="E140" s="641"/>
      <c r="F140" s="641"/>
      <c r="G140" s="641"/>
    </row>
    <row r="141" spans="1:7">
      <c r="A141" s="63" t="s">
        <v>357</v>
      </c>
      <c r="B141" s="94" t="s">
        <v>1024</v>
      </c>
      <c r="C141" s="643">
        <v>0.15</v>
      </c>
      <c r="D141" s="502"/>
      <c r="E141" s="641"/>
      <c r="F141" s="641"/>
      <c r="G141" s="641"/>
    </row>
    <row r="142" spans="1:7">
      <c r="A142" s="63" t="s">
        <v>359</v>
      </c>
      <c r="B142" s="94" t="s">
        <v>1025</v>
      </c>
      <c r="C142" s="643">
        <v>0</v>
      </c>
      <c r="D142" s="502"/>
      <c r="E142" s="641"/>
      <c r="F142" s="641"/>
      <c r="G142" s="641"/>
    </row>
    <row r="143" spans="1:7">
      <c r="A143" s="63" t="s">
        <v>361</v>
      </c>
      <c r="B143" s="94" t="s">
        <v>1026</v>
      </c>
      <c r="C143" s="643">
        <v>0.15</v>
      </c>
      <c r="D143" s="502"/>
      <c r="E143" s="641"/>
      <c r="F143" s="641"/>
      <c r="G143" s="641"/>
    </row>
    <row r="144" spans="1:7">
      <c r="A144" s="63" t="s">
        <v>842</v>
      </c>
      <c r="B144" s="94" t="s">
        <v>976</v>
      </c>
      <c r="C144" s="643">
        <v>0</v>
      </c>
      <c r="D144" s="502"/>
      <c r="E144" s="641"/>
      <c r="F144" s="641"/>
      <c r="G144" s="641"/>
    </row>
    <row r="145" spans="1:7">
      <c r="A145" s="63" t="s">
        <v>844</v>
      </c>
      <c r="B145" s="94" t="s">
        <v>1027</v>
      </c>
      <c r="C145" s="643">
        <v>0</v>
      </c>
      <c r="D145" s="502"/>
      <c r="E145" s="641"/>
      <c r="F145" s="641"/>
      <c r="G145" s="641"/>
    </row>
    <row r="146" spans="1:7">
      <c r="A146" s="63" t="s">
        <v>846</v>
      </c>
      <c r="B146" s="94" t="s">
        <v>978</v>
      </c>
      <c r="C146" s="643">
        <v>0.1</v>
      </c>
      <c r="D146" s="502"/>
      <c r="E146" s="641"/>
      <c r="F146" s="641"/>
      <c r="G146" s="641"/>
    </row>
    <row r="147" spans="1:7">
      <c r="A147" s="63" t="s">
        <v>848</v>
      </c>
      <c r="B147" s="94" t="s">
        <v>1028</v>
      </c>
      <c r="C147" s="643">
        <v>0</v>
      </c>
      <c r="D147" s="502"/>
      <c r="E147" s="641"/>
      <c r="F147" s="641"/>
      <c r="G147" s="641"/>
    </row>
    <row r="148" spans="1:7">
      <c r="A148" s="63" t="s">
        <v>850</v>
      </c>
      <c r="B148" s="94" t="s">
        <v>1029</v>
      </c>
      <c r="C148" s="643">
        <v>0</v>
      </c>
      <c r="D148" s="502" t="s">
        <v>1082</v>
      </c>
      <c r="E148" s="641"/>
      <c r="F148" s="641"/>
      <c r="G148" s="641"/>
    </row>
    <row r="149" spans="1:7">
      <c r="A149" s="63" t="s">
        <v>852</v>
      </c>
      <c r="B149" s="94" t="s">
        <v>1031</v>
      </c>
      <c r="C149" s="643">
        <v>0</v>
      </c>
      <c r="D149" s="502" t="s">
        <v>1083</v>
      </c>
      <c r="E149" s="641"/>
      <c r="F149" s="641"/>
      <c r="G149" s="641"/>
    </row>
    <row r="150" spans="1:7">
      <c r="A150" s="216">
        <v>3</v>
      </c>
      <c r="B150" s="608" t="s">
        <v>1084</v>
      </c>
      <c r="C150" s="217">
        <f>SUM(C151:C161)</f>
        <v>0</v>
      </c>
      <c r="D150" s="502"/>
      <c r="E150" s="641"/>
      <c r="F150" s="641"/>
      <c r="G150" s="641"/>
    </row>
    <row r="151" spans="1:7">
      <c r="A151" s="63" t="s">
        <v>166</v>
      </c>
      <c r="B151" s="94" t="s">
        <v>966</v>
      </c>
      <c r="C151" s="643">
        <v>0</v>
      </c>
      <c r="D151" s="502"/>
      <c r="E151" s="641"/>
      <c r="F151" s="641"/>
      <c r="G151" s="641"/>
    </row>
    <row r="152" spans="1:7">
      <c r="A152" s="63" t="s">
        <v>330</v>
      </c>
      <c r="B152" s="94" t="s">
        <v>1023</v>
      </c>
      <c r="C152" s="643">
        <v>0</v>
      </c>
      <c r="D152" s="502"/>
      <c r="E152" s="641"/>
      <c r="F152" s="641"/>
      <c r="G152" s="641"/>
    </row>
    <row r="153" spans="1:7">
      <c r="A153" s="63" t="s">
        <v>332</v>
      </c>
      <c r="B153" s="94" t="s">
        <v>1024</v>
      </c>
      <c r="C153" s="643">
        <v>0</v>
      </c>
      <c r="D153" s="502"/>
      <c r="E153" s="641"/>
      <c r="F153" s="641"/>
      <c r="G153" s="641"/>
    </row>
    <row r="154" spans="1:7">
      <c r="A154" s="63" t="s">
        <v>438</v>
      </c>
      <c r="B154" s="94" t="s">
        <v>1025</v>
      </c>
      <c r="C154" s="643">
        <v>0</v>
      </c>
      <c r="D154" s="502"/>
      <c r="E154" s="641"/>
      <c r="F154" s="641"/>
      <c r="G154" s="641"/>
    </row>
    <row r="155" spans="1:7">
      <c r="A155" s="63" t="s">
        <v>1037</v>
      </c>
      <c r="B155" s="94" t="s">
        <v>1026</v>
      </c>
      <c r="C155" s="643">
        <v>0</v>
      </c>
      <c r="D155" s="502"/>
      <c r="E155" s="641"/>
      <c r="F155" s="641"/>
      <c r="G155" s="641"/>
    </row>
    <row r="156" spans="1:7">
      <c r="A156" s="63" t="s">
        <v>1038</v>
      </c>
      <c r="B156" s="94" t="s">
        <v>976</v>
      </c>
      <c r="C156" s="643">
        <v>0</v>
      </c>
      <c r="D156" s="502"/>
      <c r="E156" s="641"/>
      <c r="F156" s="641"/>
      <c r="G156" s="641"/>
    </row>
    <row r="157" spans="1:7">
      <c r="A157" s="63" t="s">
        <v>1039</v>
      </c>
      <c r="B157" s="94" t="s">
        <v>1027</v>
      </c>
      <c r="C157" s="643">
        <v>0</v>
      </c>
      <c r="D157" s="502"/>
      <c r="E157" s="641"/>
      <c r="F157" s="641"/>
      <c r="G157" s="641"/>
    </row>
    <row r="158" spans="1:7" ht="27.75" customHeight="1">
      <c r="A158" s="63" t="s">
        <v>1040</v>
      </c>
      <c r="B158" s="94" t="s">
        <v>978</v>
      </c>
      <c r="C158" s="643">
        <v>0</v>
      </c>
      <c r="D158" s="502"/>
      <c r="E158" s="641"/>
      <c r="F158" s="641"/>
      <c r="G158" s="641"/>
    </row>
    <row r="159" spans="1:7">
      <c r="A159" s="63" t="s">
        <v>1041</v>
      </c>
      <c r="B159" s="94" t="s">
        <v>1028</v>
      </c>
      <c r="C159" s="643">
        <v>0</v>
      </c>
      <c r="D159" s="502"/>
      <c r="E159" s="641"/>
      <c r="F159" s="641"/>
      <c r="G159" s="641"/>
    </row>
    <row r="160" spans="1:7">
      <c r="A160" s="63" t="s">
        <v>1042</v>
      </c>
      <c r="B160" s="94" t="s">
        <v>1029</v>
      </c>
      <c r="C160" s="643">
        <v>0</v>
      </c>
      <c r="D160" s="502" t="s">
        <v>1085</v>
      </c>
      <c r="E160" s="641"/>
      <c r="F160" s="641"/>
      <c r="G160" s="641"/>
    </row>
    <row r="161" spans="1:7">
      <c r="A161" s="63" t="s">
        <v>1044</v>
      </c>
      <c r="B161" s="94" t="s">
        <v>1031</v>
      </c>
      <c r="C161" s="643">
        <v>0</v>
      </c>
      <c r="D161" s="502" t="s">
        <v>1086</v>
      </c>
      <c r="E161" s="641"/>
      <c r="F161" s="641"/>
      <c r="G161" s="641"/>
    </row>
    <row r="162" spans="1:7">
      <c r="A162" s="216">
        <v>4</v>
      </c>
      <c r="B162" s="608" t="s">
        <v>1087</v>
      </c>
      <c r="C162" s="217">
        <f>SUM(C163:C173)</f>
        <v>0</v>
      </c>
      <c r="D162" s="502"/>
      <c r="E162" s="606"/>
      <c r="F162" s="607"/>
      <c r="G162" s="607"/>
    </row>
    <row r="163" spans="1:7">
      <c r="A163" s="63" t="s">
        <v>172</v>
      </c>
      <c r="B163" s="94" t="s">
        <v>966</v>
      </c>
      <c r="C163" s="643">
        <v>0</v>
      </c>
      <c r="D163" s="502"/>
      <c r="E163" s="641"/>
      <c r="F163" s="641"/>
      <c r="G163" s="641"/>
    </row>
    <row r="164" spans="1:7">
      <c r="A164" s="63" t="s">
        <v>179</v>
      </c>
      <c r="B164" s="94" t="s">
        <v>1023</v>
      </c>
      <c r="C164" s="643">
        <v>0</v>
      </c>
      <c r="D164" s="502"/>
      <c r="E164" s="641"/>
      <c r="F164" s="641"/>
      <c r="G164" s="641"/>
    </row>
    <row r="165" spans="1:7">
      <c r="A165" s="63" t="s">
        <v>183</v>
      </c>
      <c r="B165" s="94" t="s">
        <v>1024</v>
      </c>
      <c r="C165" s="643">
        <v>0</v>
      </c>
      <c r="D165" s="502"/>
      <c r="E165" s="641"/>
      <c r="F165" s="641"/>
      <c r="G165" s="641"/>
    </row>
    <row r="166" spans="1:7">
      <c r="A166" s="63" t="s">
        <v>403</v>
      </c>
      <c r="B166" s="94" t="s">
        <v>1025</v>
      </c>
      <c r="C166" s="643">
        <v>0</v>
      </c>
      <c r="D166" s="502"/>
      <c r="E166" s="641"/>
      <c r="F166" s="641"/>
      <c r="G166" s="641"/>
    </row>
    <row r="167" spans="1:7">
      <c r="A167" s="63" t="s">
        <v>405</v>
      </c>
      <c r="B167" s="94" t="s">
        <v>1026</v>
      </c>
      <c r="C167" s="643">
        <v>0</v>
      </c>
      <c r="D167" s="502"/>
      <c r="E167" s="641"/>
      <c r="F167" s="641"/>
      <c r="G167" s="641"/>
    </row>
    <row r="168" spans="1:7">
      <c r="A168" s="63" t="s">
        <v>1047</v>
      </c>
      <c r="B168" s="94" t="s">
        <v>976</v>
      </c>
      <c r="C168" s="643">
        <v>0</v>
      </c>
      <c r="D168" s="502"/>
      <c r="E168" s="641"/>
      <c r="F168" s="641"/>
      <c r="G168" s="641"/>
    </row>
    <row r="169" spans="1:7">
      <c r="A169" s="63" t="s">
        <v>1048</v>
      </c>
      <c r="B169" s="94" t="s">
        <v>1027</v>
      </c>
      <c r="C169" s="643">
        <v>0</v>
      </c>
      <c r="D169" s="502"/>
      <c r="E169" s="641"/>
      <c r="F169" s="641"/>
      <c r="G169" s="641"/>
    </row>
    <row r="170" spans="1:7">
      <c r="A170" s="63" t="s">
        <v>1049</v>
      </c>
      <c r="B170" s="94" t="s">
        <v>978</v>
      </c>
      <c r="C170" s="643">
        <v>0</v>
      </c>
      <c r="D170" s="502"/>
      <c r="E170" s="641"/>
      <c r="F170" s="641"/>
      <c r="G170" s="641"/>
    </row>
    <row r="171" spans="1:7">
      <c r="A171" s="63" t="s">
        <v>1050</v>
      </c>
      <c r="B171" s="94" t="s">
        <v>1028</v>
      </c>
      <c r="C171" s="643">
        <v>0</v>
      </c>
      <c r="D171" s="502"/>
      <c r="E171" s="641"/>
      <c r="F171" s="641"/>
      <c r="G171" s="641"/>
    </row>
    <row r="172" spans="1:7">
      <c r="A172" s="63" t="s">
        <v>1051</v>
      </c>
      <c r="B172" s="94" t="s">
        <v>1029</v>
      </c>
      <c r="C172" s="643">
        <v>0</v>
      </c>
      <c r="D172" s="502" t="s">
        <v>1088</v>
      </c>
      <c r="E172" s="641"/>
      <c r="F172" s="641"/>
      <c r="G172" s="641"/>
    </row>
    <row r="173" spans="1:7">
      <c r="A173" s="63" t="s">
        <v>1053</v>
      </c>
      <c r="B173" s="94" t="s">
        <v>1031</v>
      </c>
      <c r="C173" s="643">
        <v>0</v>
      </c>
      <c r="D173" s="502" t="s">
        <v>1089</v>
      </c>
      <c r="E173" s="641"/>
      <c r="F173" s="641"/>
      <c r="G173" s="641"/>
    </row>
    <row r="174" spans="1:7">
      <c r="A174" s="216">
        <v>5</v>
      </c>
      <c r="B174" s="608" t="s">
        <v>1090</v>
      </c>
      <c r="C174" s="217">
        <f>SUM(C175:C185)</f>
        <v>0</v>
      </c>
      <c r="D174" s="502"/>
      <c r="E174" s="606"/>
      <c r="F174" s="607"/>
      <c r="G174" s="607"/>
    </row>
    <row r="175" spans="1:7">
      <c r="A175" s="63" t="s">
        <v>188</v>
      </c>
      <c r="B175" s="94" t="s">
        <v>966</v>
      </c>
      <c r="C175" s="643">
        <v>0</v>
      </c>
      <c r="D175" s="502"/>
      <c r="E175" s="641"/>
      <c r="F175" s="641"/>
      <c r="G175" s="641"/>
    </row>
    <row r="176" spans="1:7">
      <c r="A176" s="63" t="s">
        <v>190</v>
      </c>
      <c r="B176" s="94" t="s">
        <v>1023</v>
      </c>
      <c r="C176" s="643">
        <v>0</v>
      </c>
      <c r="D176" s="502"/>
      <c r="E176" s="641"/>
      <c r="F176" s="641"/>
      <c r="G176" s="641"/>
    </row>
    <row r="177" spans="1:7">
      <c r="A177" s="63" t="s">
        <v>337</v>
      </c>
      <c r="B177" s="94" t="s">
        <v>1024</v>
      </c>
      <c r="C177" s="643">
        <v>0</v>
      </c>
      <c r="D177" s="502"/>
      <c r="E177" s="641"/>
      <c r="F177" s="641"/>
      <c r="G177" s="641"/>
    </row>
    <row r="178" spans="1:7">
      <c r="A178" s="63" t="s">
        <v>339</v>
      </c>
      <c r="B178" s="94" t="s">
        <v>1025</v>
      </c>
      <c r="C178" s="643">
        <v>0</v>
      </c>
      <c r="D178" s="502"/>
      <c r="E178" s="641"/>
      <c r="F178" s="641"/>
      <c r="G178" s="641"/>
    </row>
    <row r="179" spans="1:7">
      <c r="A179" s="63" t="s">
        <v>409</v>
      </c>
      <c r="B179" s="94" t="s">
        <v>1026</v>
      </c>
      <c r="C179" s="643">
        <v>0</v>
      </c>
      <c r="D179" s="502"/>
      <c r="E179" s="641"/>
      <c r="F179" s="641"/>
      <c r="G179" s="641"/>
    </row>
    <row r="180" spans="1:7">
      <c r="A180" s="63" t="s">
        <v>1091</v>
      </c>
      <c r="B180" s="94" t="s">
        <v>976</v>
      </c>
      <c r="C180" s="643">
        <v>0</v>
      </c>
      <c r="D180" s="502"/>
      <c r="E180" s="641"/>
      <c r="F180" s="641"/>
      <c r="G180" s="641"/>
    </row>
    <row r="181" spans="1:7">
      <c r="A181" s="63" t="s">
        <v>1092</v>
      </c>
      <c r="B181" s="94" t="s">
        <v>1027</v>
      </c>
      <c r="C181" s="643">
        <v>0</v>
      </c>
      <c r="D181" s="502"/>
      <c r="E181" s="641"/>
      <c r="F181" s="641"/>
      <c r="G181" s="641"/>
    </row>
    <row r="182" spans="1:7">
      <c r="A182" s="63" t="s">
        <v>1093</v>
      </c>
      <c r="B182" s="94" t="s">
        <v>978</v>
      </c>
      <c r="C182" s="643">
        <v>0</v>
      </c>
      <c r="D182" s="502"/>
      <c r="E182" s="641"/>
      <c r="F182" s="641"/>
      <c r="G182" s="641"/>
    </row>
    <row r="183" spans="1:7">
      <c r="A183" s="63" t="s">
        <v>1094</v>
      </c>
      <c r="B183" s="94" t="s">
        <v>1028</v>
      </c>
      <c r="C183" s="643">
        <v>0</v>
      </c>
      <c r="D183" s="502"/>
      <c r="E183" s="641"/>
      <c r="F183" s="641"/>
      <c r="G183" s="641"/>
    </row>
    <row r="184" spans="1:7">
      <c r="A184" s="63" t="s">
        <v>1095</v>
      </c>
      <c r="B184" s="94" t="s">
        <v>1029</v>
      </c>
      <c r="C184" s="643">
        <v>0</v>
      </c>
      <c r="D184" s="610" t="s">
        <v>1096</v>
      </c>
      <c r="E184" s="641"/>
      <c r="F184" s="641"/>
      <c r="G184" s="641"/>
    </row>
    <row r="185" spans="1:7" ht="15.75" thickBot="1">
      <c r="A185" s="107" t="s">
        <v>1097</v>
      </c>
      <c r="B185" s="94" t="s">
        <v>1031</v>
      </c>
      <c r="C185" s="644">
        <v>0</v>
      </c>
      <c r="D185" s="614" t="s">
        <v>1098</v>
      </c>
      <c r="E185" s="641"/>
      <c r="F185" s="641"/>
      <c r="G185" s="641"/>
    </row>
    <row r="186" spans="1:7">
      <c r="A186" s="247" t="s">
        <v>547</v>
      </c>
      <c r="B186" s="278" t="s">
        <v>1099</v>
      </c>
      <c r="C186" s="645">
        <f>SUM(C187:C197)</f>
        <v>7.3</v>
      </c>
      <c r="D186" s="637"/>
      <c r="E186" s="635"/>
      <c r="F186" s="636"/>
      <c r="G186" s="636"/>
    </row>
    <row r="187" spans="1:7">
      <c r="A187" s="216" t="s">
        <v>1100</v>
      </c>
      <c r="B187" s="94" t="s">
        <v>966</v>
      </c>
      <c r="C187" s="640">
        <v>1.9</v>
      </c>
      <c r="D187" s="502"/>
      <c r="E187" s="641"/>
      <c r="F187" s="641"/>
      <c r="G187" s="641"/>
    </row>
    <row r="188" spans="1:7">
      <c r="A188" s="216" t="s">
        <v>1101</v>
      </c>
      <c r="B188" s="94" t="s">
        <v>1023</v>
      </c>
      <c r="C188" s="640">
        <v>0.1</v>
      </c>
      <c r="D188" s="502"/>
      <c r="E188" s="641"/>
      <c r="F188" s="641"/>
      <c r="G188" s="641"/>
    </row>
    <row r="189" spans="1:7">
      <c r="A189" s="216" t="s">
        <v>1102</v>
      </c>
      <c r="B189" s="94" t="s">
        <v>1024</v>
      </c>
      <c r="C189" s="640">
        <v>0.1</v>
      </c>
      <c r="D189" s="502"/>
      <c r="E189" s="641"/>
      <c r="F189" s="641"/>
      <c r="G189" s="641"/>
    </row>
    <row r="190" spans="1:7">
      <c r="A190" s="216" t="s">
        <v>1103</v>
      </c>
      <c r="B190" s="94" t="s">
        <v>1025</v>
      </c>
      <c r="C190" s="640">
        <v>0.7</v>
      </c>
      <c r="D190" s="502"/>
      <c r="E190" s="641"/>
      <c r="F190" s="641"/>
      <c r="G190" s="641"/>
    </row>
    <row r="191" spans="1:7">
      <c r="A191" s="216" t="s">
        <v>1104</v>
      </c>
      <c r="B191" s="94" t="s">
        <v>1026</v>
      </c>
      <c r="C191" s="640">
        <v>4.5</v>
      </c>
      <c r="D191" s="502"/>
      <c r="E191" s="641"/>
      <c r="F191" s="641"/>
      <c r="G191" s="641"/>
    </row>
    <row r="192" spans="1:7">
      <c r="A192" s="216" t="s">
        <v>1105</v>
      </c>
      <c r="B192" s="94" t="s">
        <v>976</v>
      </c>
      <c r="C192" s="640">
        <v>0</v>
      </c>
      <c r="D192" s="502"/>
      <c r="E192" s="641"/>
      <c r="F192" s="641"/>
      <c r="G192" s="641"/>
    </row>
    <row r="193" spans="1:7">
      <c r="A193" s="216" t="s">
        <v>1106</v>
      </c>
      <c r="B193" s="94" t="s">
        <v>1027</v>
      </c>
      <c r="C193" s="640">
        <v>0</v>
      </c>
      <c r="D193" s="502"/>
      <c r="E193" s="641"/>
      <c r="F193" s="641"/>
      <c r="G193" s="641"/>
    </row>
    <row r="194" spans="1:7">
      <c r="A194" s="216" t="s">
        <v>1107</v>
      </c>
      <c r="B194" s="94" t="s">
        <v>978</v>
      </c>
      <c r="C194" s="640">
        <v>0</v>
      </c>
      <c r="D194" s="502"/>
      <c r="E194" s="641"/>
      <c r="F194" s="641"/>
      <c r="G194" s="641"/>
    </row>
    <row r="195" spans="1:7">
      <c r="A195" s="216" t="s">
        <v>1108</v>
      </c>
      <c r="B195" s="94" t="s">
        <v>1028</v>
      </c>
      <c r="C195" s="640">
        <v>0</v>
      </c>
      <c r="D195" s="502"/>
      <c r="E195" s="641"/>
      <c r="F195" s="641"/>
      <c r="G195" s="641"/>
    </row>
    <row r="196" spans="1:7">
      <c r="A196" s="216" t="s">
        <v>1109</v>
      </c>
      <c r="B196" s="94" t="s">
        <v>1029</v>
      </c>
      <c r="C196" s="640">
        <v>0</v>
      </c>
      <c r="D196" s="610" t="s">
        <v>1110</v>
      </c>
      <c r="E196" s="641"/>
      <c r="F196" s="641"/>
      <c r="G196" s="641"/>
    </row>
    <row r="197" spans="1:7" ht="15.75" thickBot="1">
      <c r="A197" s="611" t="s">
        <v>1111</v>
      </c>
      <c r="B197" s="94" t="s">
        <v>1031</v>
      </c>
      <c r="C197" s="642">
        <v>0</v>
      </c>
      <c r="D197" s="614" t="s">
        <v>1112</v>
      </c>
      <c r="E197" s="641"/>
      <c r="F197" s="641"/>
      <c r="G197" s="641"/>
    </row>
    <row r="198" spans="1:7">
      <c r="A198" s="247" t="s">
        <v>549</v>
      </c>
      <c r="B198" s="278" t="s">
        <v>1113</v>
      </c>
      <c r="C198" s="645">
        <f>SUM(C199,C200,C201,C203)</f>
        <v>0</v>
      </c>
      <c r="D198" s="637"/>
      <c r="E198" s="635"/>
      <c r="F198" s="636"/>
      <c r="G198" s="636"/>
    </row>
    <row r="199" spans="1:7">
      <c r="A199" s="216" t="s">
        <v>1114</v>
      </c>
      <c r="B199" s="94" t="s">
        <v>1115</v>
      </c>
      <c r="C199" s="640">
        <v>0</v>
      </c>
      <c r="D199" s="502"/>
      <c r="E199" s="641"/>
      <c r="F199" s="641"/>
      <c r="G199" s="641"/>
    </row>
    <row r="200" spans="1:7">
      <c r="A200" s="216" t="s">
        <v>1116</v>
      </c>
      <c r="B200" s="94" t="s">
        <v>1026</v>
      </c>
      <c r="C200" s="640">
        <v>0</v>
      </c>
      <c r="D200" s="502"/>
      <c r="E200" s="641"/>
      <c r="F200" s="641"/>
      <c r="G200" s="641"/>
    </row>
    <row r="201" spans="1:7">
      <c r="A201" s="216" t="s">
        <v>1117</v>
      </c>
      <c r="B201" s="94" t="s">
        <v>976</v>
      </c>
      <c r="C201" s="640">
        <v>0</v>
      </c>
      <c r="D201" s="502"/>
      <c r="E201" s="641"/>
      <c r="F201" s="641"/>
      <c r="G201" s="641"/>
    </row>
    <row r="202" spans="1:7">
      <c r="A202" s="646" t="s">
        <v>1118</v>
      </c>
      <c r="B202" s="647" t="s">
        <v>1119</v>
      </c>
      <c r="C202" s="648">
        <v>0</v>
      </c>
      <c r="D202" s="649"/>
      <c r="E202" s="641"/>
      <c r="F202" s="641"/>
      <c r="G202" s="641"/>
    </row>
    <row r="203" spans="1:7" ht="15.75" thickBot="1">
      <c r="A203" s="611" t="s">
        <v>1120</v>
      </c>
      <c r="B203" s="650" t="s">
        <v>1027</v>
      </c>
      <c r="C203" s="642">
        <v>0</v>
      </c>
      <c r="D203" s="506"/>
      <c r="E203" s="641"/>
      <c r="F203" s="641"/>
      <c r="G203" s="641"/>
    </row>
    <row r="204" spans="1:7">
      <c r="A204" s="247" t="s">
        <v>551</v>
      </c>
      <c r="B204" s="278" t="s">
        <v>1121</v>
      </c>
      <c r="C204" s="249">
        <f>SUM(C205:C215)</f>
        <v>0</v>
      </c>
      <c r="D204" s="621"/>
      <c r="E204" s="606"/>
      <c r="F204" s="607"/>
      <c r="G204" s="607"/>
    </row>
    <row r="205" spans="1:7">
      <c r="A205" s="216" t="s">
        <v>1122</v>
      </c>
      <c r="B205" s="94" t="s">
        <v>1123</v>
      </c>
      <c r="C205" s="643">
        <v>0</v>
      </c>
      <c r="D205" s="651"/>
      <c r="E205" s="606"/>
      <c r="F205" s="607"/>
      <c r="G205" s="607"/>
    </row>
    <row r="206" spans="1:7">
      <c r="A206" s="233" t="s">
        <v>1124</v>
      </c>
      <c r="B206" s="94" t="s">
        <v>968</v>
      </c>
      <c r="C206" s="643">
        <v>0</v>
      </c>
      <c r="D206" s="651"/>
      <c r="E206" s="606"/>
      <c r="F206" s="607"/>
      <c r="G206" s="607"/>
    </row>
    <row r="207" spans="1:7">
      <c r="A207" s="216" t="s">
        <v>1125</v>
      </c>
      <c r="B207" s="94" t="s">
        <v>1126</v>
      </c>
      <c r="C207" s="643">
        <v>0</v>
      </c>
      <c r="D207" s="502"/>
      <c r="E207" s="641"/>
      <c r="F207" s="641"/>
      <c r="G207" s="641"/>
    </row>
    <row r="208" spans="1:7">
      <c r="A208" s="216" t="s">
        <v>1127</v>
      </c>
      <c r="B208" s="94" t="s">
        <v>972</v>
      </c>
      <c r="C208" s="643">
        <v>0</v>
      </c>
      <c r="D208" s="502"/>
      <c r="E208" s="641"/>
      <c r="F208" s="641"/>
      <c r="G208" s="641"/>
    </row>
    <row r="209" spans="1:7">
      <c r="A209" s="216" t="s">
        <v>1128</v>
      </c>
      <c r="B209" s="94" t="s">
        <v>1026</v>
      </c>
      <c r="C209" s="643">
        <v>0</v>
      </c>
      <c r="D209" s="502"/>
      <c r="E209" s="641"/>
      <c r="F209" s="641"/>
      <c r="G209" s="641"/>
    </row>
    <row r="210" spans="1:7">
      <c r="A210" s="216" t="s">
        <v>1129</v>
      </c>
      <c r="B210" s="94" t="s">
        <v>976</v>
      </c>
      <c r="C210" s="643">
        <v>0</v>
      </c>
      <c r="D210" s="502"/>
      <c r="E210" s="641"/>
      <c r="F210" s="641"/>
      <c r="G210" s="641"/>
    </row>
    <row r="211" spans="1:7">
      <c r="A211" s="216" t="s">
        <v>1130</v>
      </c>
      <c r="B211" s="94" t="s">
        <v>1027</v>
      </c>
      <c r="C211" s="643">
        <v>0</v>
      </c>
      <c r="D211" s="502"/>
      <c r="E211" s="641"/>
      <c r="F211" s="641"/>
      <c r="G211" s="641"/>
    </row>
    <row r="212" spans="1:7">
      <c r="A212" s="216" t="s">
        <v>1131</v>
      </c>
      <c r="B212" s="94" t="s">
        <v>978</v>
      </c>
      <c r="C212" s="643">
        <v>0</v>
      </c>
      <c r="D212" s="502"/>
      <c r="E212" s="641"/>
      <c r="F212" s="641"/>
      <c r="G212" s="641"/>
    </row>
    <row r="213" spans="1:7">
      <c r="A213" s="216" t="s">
        <v>1132</v>
      </c>
      <c r="B213" s="94" t="s">
        <v>1028</v>
      </c>
      <c r="C213" s="643">
        <v>0</v>
      </c>
      <c r="D213" s="502"/>
      <c r="E213" s="641"/>
      <c r="F213" s="641"/>
      <c r="G213" s="641"/>
    </row>
    <row r="214" spans="1:7">
      <c r="A214" s="216" t="s">
        <v>1133</v>
      </c>
      <c r="B214" s="94" t="s">
        <v>1029</v>
      </c>
      <c r="C214" s="643">
        <v>0</v>
      </c>
      <c r="D214" s="610" t="s">
        <v>1134</v>
      </c>
      <c r="E214" s="641"/>
      <c r="F214" s="641"/>
      <c r="G214" s="641"/>
    </row>
    <row r="215" spans="1:7" ht="15.75" thickBot="1">
      <c r="A215" s="611" t="s">
        <v>1135</v>
      </c>
      <c r="B215" s="94" t="s">
        <v>1031</v>
      </c>
      <c r="C215" s="643">
        <v>0</v>
      </c>
      <c r="D215" s="614" t="s">
        <v>1136</v>
      </c>
      <c r="E215" s="641"/>
      <c r="F215" s="641"/>
      <c r="G215" s="641"/>
    </row>
    <row r="216" spans="1:7">
      <c r="A216" s="247" t="s">
        <v>553</v>
      </c>
      <c r="B216" s="278" t="s">
        <v>1137</v>
      </c>
      <c r="C216" s="645">
        <f>SUM(C217:C227)</f>
        <v>0</v>
      </c>
      <c r="D216" s="621"/>
      <c r="E216" s="606"/>
      <c r="F216" s="607"/>
      <c r="G216" s="607"/>
    </row>
    <row r="217" spans="1:7">
      <c r="A217" s="233" t="s">
        <v>1138</v>
      </c>
      <c r="B217" s="94" t="s">
        <v>1139</v>
      </c>
      <c r="C217" s="652">
        <v>0</v>
      </c>
      <c r="D217" s="502"/>
      <c r="E217" s="606"/>
      <c r="F217" s="607"/>
      <c r="G217" s="607"/>
    </row>
    <row r="218" spans="1:7">
      <c r="A218" s="233" t="s">
        <v>1140</v>
      </c>
      <c r="B218" s="94" t="s">
        <v>1023</v>
      </c>
      <c r="C218" s="652">
        <v>0</v>
      </c>
      <c r="D218" s="502"/>
      <c r="E218" s="606"/>
      <c r="F218" s="607"/>
      <c r="G218" s="607"/>
    </row>
    <row r="219" spans="1:7">
      <c r="A219" s="216" t="s">
        <v>1141</v>
      </c>
      <c r="B219" s="94" t="s">
        <v>1142</v>
      </c>
      <c r="C219" s="652">
        <v>0</v>
      </c>
      <c r="D219" s="502"/>
      <c r="E219" s="653"/>
      <c r="F219" s="653"/>
      <c r="G219" s="653"/>
    </row>
    <row r="220" spans="1:7">
      <c r="A220" s="216" t="s">
        <v>1143</v>
      </c>
      <c r="B220" s="94" t="s">
        <v>1025</v>
      </c>
      <c r="C220" s="652">
        <v>0</v>
      </c>
      <c r="D220" s="502"/>
      <c r="E220" s="653"/>
      <c r="F220" s="653"/>
      <c r="G220" s="653"/>
    </row>
    <row r="221" spans="1:7">
      <c r="A221" s="216" t="s">
        <v>1144</v>
      </c>
      <c r="B221" s="94" t="s">
        <v>1026</v>
      </c>
      <c r="C221" s="652">
        <v>0</v>
      </c>
      <c r="D221" s="502"/>
      <c r="E221" s="653"/>
      <c r="F221" s="653"/>
      <c r="G221" s="653"/>
    </row>
    <row r="222" spans="1:7">
      <c r="A222" s="216" t="s">
        <v>1145</v>
      </c>
      <c r="B222" s="94" t="s">
        <v>976</v>
      </c>
      <c r="C222" s="652">
        <v>0</v>
      </c>
      <c r="D222" s="502"/>
      <c r="E222" s="653"/>
      <c r="F222" s="653"/>
      <c r="G222" s="653"/>
    </row>
    <row r="223" spans="1:7">
      <c r="A223" s="216" t="s">
        <v>1146</v>
      </c>
      <c r="B223" s="94" t="s">
        <v>1027</v>
      </c>
      <c r="C223" s="652">
        <v>0</v>
      </c>
      <c r="D223" s="502"/>
      <c r="E223" s="653"/>
      <c r="F223" s="653"/>
      <c r="G223" s="653"/>
    </row>
    <row r="224" spans="1:7">
      <c r="A224" s="216" t="s">
        <v>1147</v>
      </c>
      <c r="B224" s="94" t="s">
        <v>978</v>
      </c>
      <c r="C224" s="652">
        <v>0</v>
      </c>
      <c r="D224" s="502"/>
      <c r="E224" s="653"/>
      <c r="F224" s="653"/>
      <c r="G224" s="653"/>
    </row>
    <row r="225" spans="1:7">
      <c r="A225" s="216" t="s">
        <v>1148</v>
      </c>
      <c r="B225" s="94" t="s">
        <v>1028</v>
      </c>
      <c r="C225" s="652">
        <v>0</v>
      </c>
      <c r="D225" s="502"/>
      <c r="E225" s="653"/>
      <c r="F225" s="653"/>
      <c r="G225" s="653"/>
    </row>
    <row r="226" spans="1:7">
      <c r="A226" s="216" t="s">
        <v>1149</v>
      </c>
      <c r="B226" s="94" t="s">
        <v>1029</v>
      </c>
      <c r="C226" s="652">
        <v>0</v>
      </c>
      <c r="D226" s="610" t="s">
        <v>1150</v>
      </c>
      <c r="E226" s="653"/>
      <c r="F226" s="653"/>
      <c r="G226" s="653"/>
    </row>
    <row r="227" spans="1:7" ht="15.75" thickBot="1">
      <c r="A227" s="611" t="s">
        <v>1151</v>
      </c>
      <c r="B227" s="94" t="s">
        <v>1031</v>
      </c>
      <c r="C227" s="652">
        <v>0</v>
      </c>
      <c r="D227" s="614" t="s">
        <v>1152</v>
      </c>
      <c r="E227" s="52"/>
      <c r="F227" s="52"/>
      <c r="G227" s="52"/>
    </row>
    <row r="228" spans="1:7">
      <c r="A228" s="247" t="s">
        <v>555</v>
      </c>
      <c r="B228" s="278" t="s">
        <v>1153</v>
      </c>
      <c r="C228" s="645">
        <f>SUM(C229:C231)</f>
        <v>0</v>
      </c>
      <c r="D228" s="621"/>
      <c r="E228" s="606"/>
      <c r="F228" s="607"/>
      <c r="G228" s="607"/>
    </row>
    <row r="229" spans="1:7">
      <c r="A229" s="216" t="s">
        <v>1154</v>
      </c>
      <c r="B229" s="94" t="s">
        <v>1155</v>
      </c>
      <c r="C229" s="627">
        <v>0</v>
      </c>
      <c r="D229" s="502"/>
      <c r="E229" s="653"/>
      <c r="F229" s="653"/>
      <c r="G229" s="653"/>
    </row>
    <row r="230" spans="1:7">
      <c r="A230" s="216" t="s">
        <v>1156</v>
      </c>
      <c r="B230" s="94" t="s">
        <v>1026</v>
      </c>
      <c r="C230" s="627">
        <v>0</v>
      </c>
      <c r="D230" s="502"/>
      <c r="E230" s="653"/>
      <c r="F230" s="653"/>
      <c r="G230" s="653"/>
    </row>
    <row r="231" spans="1:7" ht="15.75" thickBot="1">
      <c r="A231" s="611" t="s">
        <v>1157</v>
      </c>
      <c r="B231" s="650" t="s">
        <v>1027</v>
      </c>
      <c r="C231" s="630">
        <v>0</v>
      </c>
      <c r="D231" s="506"/>
      <c r="E231" s="653"/>
      <c r="F231" s="653"/>
      <c r="G231" s="653"/>
    </row>
    <row r="232" spans="1:7">
      <c r="A232" s="247" t="s">
        <v>557</v>
      </c>
      <c r="B232" s="654" t="s">
        <v>1158</v>
      </c>
      <c r="C232" s="645">
        <f>SUM(C233:C243)</f>
        <v>0</v>
      </c>
      <c r="D232" s="655"/>
      <c r="E232" s="52"/>
      <c r="F232" s="52"/>
      <c r="G232" s="52"/>
    </row>
    <row r="233" spans="1:7">
      <c r="A233" s="656" t="s">
        <v>1159</v>
      </c>
      <c r="B233" s="94" t="s">
        <v>966</v>
      </c>
      <c r="C233" s="627">
        <v>0</v>
      </c>
      <c r="D233" s="502"/>
      <c r="E233" s="52"/>
      <c r="F233" s="52"/>
      <c r="G233" s="52"/>
    </row>
    <row r="234" spans="1:7">
      <c r="A234" s="656" t="s">
        <v>1160</v>
      </c>
      <c r="B234" s="94" t="s">
        <v>1023</v>
      </c>
      <c r="C234" s="627">
        <v>0</v>
      </c>
      <c r="D234" s="502"/>
      <c r="E234" s="52"/>
      <c r="F234" s="52"/>
      <c r="G234" s="52"/>
    </row>
    <row r="235" spans="1:7">
      <c r="A235" s="656" t="s">
        <v>1161</v>
      </c>
      <c r="B235" s="94" t="s">
        <v>1024</v>
      </c>
      <c r="C235" s="627">
        <v>0</v>
      </c>
      <c r="D235" s="502"/>
      <c r="E235" s="52"/>
      <c r="F235" s="52"/>
      <c r="G235" s="52"/>
    </row>
    <row r="236" spans="1:7">
      <c r="A236" s="656" t="s">
        <v>1162</v>
      </c>
      <c r="B236" s="94" t="s">
        <v>1025</v>
      </c>
      <c r="C236" s="627">
        <v>0</v>
      </c>
      <c r="D236" s="502"/>
      <c r="E236" s="52"/>
      <c r="F236" s="52"/>
      <c r="G236" s="52"/>
    </row>
    <row r="237" spans="1:7">
      <c r="A237" s="656" t="s">
        <v>1163</v>
      </c>
      <c r="B237" s="94" t="s">
        <v>1026</v>
      </c>
      <c r="C237" s="627">
        <v>0</v>
      </c>
      <c r="D237" s="502"/>
      <c r="E237" s="52"/>
      <c r="F237" s="52"/>
      <c r="G237" s="52"/>
    </row>
    <row r="238" spans="1:7">
      <c r="A238" s="656" t="s">
        <v>1164</v>
      </c>
      <c r="B238" s="94" t="s">
        <v>976</v>
      </c>
      <c r="C238" s="627">
        <v>0</v>
      </c>
      <c r="D238" s="502"/>
      <c r="E238" s="52"/>
      <c r="F238" s="52"/>
      <c r="G238" s="52"/>
    </row>
    <row r="239" spans="1:7">
      <c r="A239" s="656" t="s">
        <v>1165</v>
      </c>
      <c r="B239" s="94" t="s">
        <v>1027</v>
      </c>
      <c r="C239" s="627">
        <v>0</v>
      </c>
      <c r="D239" s="502"/>
      <c r="E239" s="52"/>
      <c r="F239" s="52"/>
      <c r="G239" s="52"/>
    </row>
    <row r="240" spans="1:7">
      <c r="A240" s="216" t="s">
        <v>1166</v>
      </c>
      <c r="B240" s="94" t="s">
        <v>978</v>
      </c>
      <c r="C240" s="627">
        <v>0</v>
      </c>
      <c r="D240" s="502"/>
      <c r="E240" s="52"/>
      <c r="F240" s="52"/>
      <c r="G240" s="52"/>
    </row>
    <row r="241" spans="1:7">
      <c r="A241" s="216" t="s">
        <v>1167</v>
      </c>
      <c r="B241" s="94" t="s">
        <v>1028</v>
      </c>
      <c r="C241" s="627">
        <v>0</v>
      </c>
      <c r="D241" s="502"/>
      <c r="E241" s="52"/>
      <c r="F241" s="52"/>
      <c r="G241" s="52"/>
    </row>
    <row r="242" spans="1:7">
      <c r="A242" s="216" t="s">
        <v>1168</v>
      </c>
      <c r="B242" s="94" t="s">
        <v>1029</v>
      </c>
      <c r="C242" s="627">
        <v>0</v>
      </c>
      <c r="D242" s="610" t="s">
        <v>1169</v>
      </c>
      <c r="E242" s="52"/>
      <c r="F242" s="52"/>
      <c r="G242" s="52"/>
    </row>
    <row r="243" spans="1:7" ht="15.75" thickBot="1">
      <c r="A243" s="611" t="s">
        <v>1170</v>
      </c>
      <c r="B243" s="94" t="s">
        <v>1031</v>
      </c>
      <c r="C243" s="630">
        <v>0</v>
      </c>
      <c r="D243" s="614" t="s">
        <v>1171</v>
      </c>
      <c r="E243" s="52"/>
      <c r="F243" s="52"/>
      <c r="G243" s="52"/>
    </row>
    <row r="244" spans="1:7">
      <c r="A244" s="247" t="s">
        <v>559</v>
      </c>
      <c r="B244" s="278" t="s">
        <v>1172</v>
      </c>
      <c r="C244" s="249">
        <f>SUM(C245:C255)</f>
        <v>1</v>
      </c>
      <c r="D244" s="621"/>
      <c r="E244" s="606"/>
      <c r="F244" s="607"/>
      <c r="G244" s="607"/>
    </row>
    <row r="245" spans="1:7">
      <c r="A245" s="216" t="s">
        <v>1173</v>
      </c>
      <c r="B245" s="94" t="s">
        <v>966</v>
      </c>
      <c r="C245" s="280">
        <v>0.9</v>
      </c>
      <c r="D245" s="502"/>
      <c r="E245" s="653"/>
      <c r="F245" s="653"/>
      <c r="G245" s="653"/>
    </row>
    <row r="246" spans="1:7">
      <c r="A246" s="216" t="s">
        <v>1174</v>
      </c>
      <c r="B246" s="94" t="s">
        <v>1023</v>
      </c>
      <c r="C246" s="280">
        <v>0.1</v>
      </c>
      <c r="D246" s="502"/>
      <c r="E246" s="653"/>
      <c r="F246" s="653"/>
      <c r="G246" s="653"/>
    </row>
    <row r="247" spans="1:7">
      <c r="A247" s="216" t="s">
        <v>1175</v>
      </c>
      <c r="B247" s="94" t="s">
        <v>1024</v>
      </c>
      <c r="C247" s="280">
        <v>0</v>
      </c>
      <c r="D247" s="502"/>
      <c r="E247" s="653"/>
      <c r="F247" s="653"/>
      <c r="G247" s="653"/>
    </row>
    <row r="248" spans="1:7">
      <c r="A248" s="216" t="s">
        <v>1176</v>
      </c>
      <c r="B248" s="94" t="s">
        <v>1025</v>
      </c>
      <c r="C248" s="280">
        <v>0</v>
      </c>
      <c r="D248" s="502"/>
      <c r="E248" s="653"/>
      <c r="F248" s="653"/>
      <c r="G248" s="653"/>
    </row>
    <row r="249" spans="1:7">
      <c r="A249" s="216" t="s">
        <v>1177</v>
      </c>
      <c r="B249" s="94" t="s">
        <v>1026</v>
      </c>
      <c r="C249" s="280">
        <v>0</v>
      </c>
      <c r="D249" s="502"/>
      <c r="E249" s="653"/>
      <c r="F249" s="653"/>
      <c r="G249" s="653"/>
    </row>
    <row r="250" spans="1:7">
      <c r="A250" s="216" t="s">
        <v>1178</v>
      </c>
      <c r="B250" s="94" t="s">
        <v>976</v>
      </c>
      <c r="C250" s="280">
        <v>0</v>
      </c>
      <c r="D250" s="502"/>
      <c r="E250" s="653"/>
      <c r="F250" s="653"/>
      <c r="G250" s="653"/>
    </row>
    <row r="251" spans="1:7">
      <c r="A251" s="216" t="s">
        <v>1179</v>
      </c>
      <c r="B251" s="94" t="s">
        <v>1027</v>
      </c>
      <c r="C251" s="280">
        <v>0</v>
      </c>
      <c r="D251" s="502"/>
      <c r="E251" s="653"/>
      <c r="F251" s="653"/>
      <c r="G251" s="653"/>
    </row>
    <row r="252" spans="1:7">
      <c r="A252" s="216" t="s">
        <v>1180</v>
      </c>
      <c r="B252" s="94" t="s">
        <v>978</v>
      </c>
      <c r="C252" s="280">
        <v>0</v>
      </c>
      <c r="D252" s="502"/>
      <c r="E252" s="653"/>
      <c r="F252" s="653"/>
      <c r="G252" s="653"/>
    </row>
    <row r="253" spans="1:7">
      <c r="A253" s="216" t="s">
        <v>1181</v>
      </c>
      <c r="B253" s="94" t="s">
        <v>1028</v>
      </c>
      <c r="C253" s="280">
        <v>0</v>
      </c>
      <c r="D253" s="502"/>
      <c r="E253" s="653"/>
      <c r="F253" s="653"/>
      <c r="G253" s="653"/>
    </row>
    <row r="254" spans="1:7">
      <c r="A254" s="216" t="s">
        <v>1182</v>
      </c>
      <c r="B254" s="94" t="s">
        <v>1029</v>
      </c>
      <c r="C254" s="280">
        <v>0</v>
      </c>
      <c r="D254" s="610" t="s">
        <v>1183</v>
      </c>
      <c r="E254" s="653"/>
      <c r="F254" s="653"/>
      <c r="G254" s="653"/>
    </row>
    <row r="255" spans="1:7">
      <c r="A255" s="216" t="s">
        <v>1184</v>
      </c>
      <c r="B255" s="94" t="s">
        <v>1031</v>
      </c>
      <c r="C255" s="638">
        <f>SUM(C256:C260)</f>
        <v>0</v>
      </c>
      <c r="D255" s="610"/>
      <c r="E255" s="657"/>
      <c r="F255" s="658"/>
      <c r="G255" s="658"/>
    </row>
    <row r="256" spans="1:7">
      <c r="A256" s="82" t="s">
        <v>286</v>
      </c>
      <c r="B256" s="101" t="s">
        <v>1185</v>
      </c>
      <c r="C256" s="224">
        <v>0</v>
      </c>
      <c r="D256" s="610" t="s">
        <v>1186</v>
      </c>
      <c r="E256" s="653"/>
      <c r="F256" s="653"/>
      <c r="G256" s="653"/>
    </row>
    <row r="257" spans="1:7">
      <c r="A257" s="82" t="s">
        <v>296</v>
      </c>
      <c r="B257" s="101" t="s">
        <v>1187</v>
      </c>
      <c r="C257" s="224">
        <v>0</v>
      </c>
      <c r="D257" s="610" t="s">
        <v>1188</v>
      </c>
      <c r="E257" s="653"/>
      <c r="F257" s="653"/>
      <c r="G257" s="653"/>
    </row>
    <row r="258" spans="1:7">
      <c r="A258" s="82" t="s">
        <v>298</v>
      </c>
      <c r="B258" s="659" t="s">
        <v>893</v>
      </c>
      <c r="C258" s="224">
        <v>0</v>
      </c>
      <c r="D258" s="610" t="s">
        <v>1189</v>
      </c>
      <c r="E258" s="653"/>
      <c r="F258" s="653"/>
      <c r="G258" s="653"/>
    </row>
    <row r="259" spans="1:7">
      <c r="A259" s="82" t="s">
        <v>17</v>
      </c>
      <c r="B259" s="101" t="s">
        <v>1190</v>
      </c>
      <c r="C259" s="224">
        <v>0</v>
      </c>
      <c r="D259" s="610" t="s">
        <v>1191</v>
      </c>
      <c r="E259" s="653"/>
      <c r="F259" s="653"/>
      <c r="G259" s="653"/>
    </row>
    <row r="260" spans="1:7" ht="15.75" thickBot="1">
      <c r="A260" s="182" t="s">
        <v>19</v>
      </c>
      <c r="B260" s="660" t="s">
        <v>1192</v>
      </c>
      <c r="C260" s="661">
        <v>0</v>
      </c>
      <c r="D260" s="614" t="s">
        <v>1193</v>
      </c>
      <c r="E260" s="653"/>
      <c r="F260" s="653"/>
      <c r="G260" s="653"/>
    </row>
    <row r="261" spans="1:7">
      <c r="A261" s="247" t="s">
        <v>562</v>
      </c>
      <c r="B261" s="278" t="s">
        <v>1194</v>
      </c>
      <c r="C261" s="645">
        <f>SUM(C262:C270)</f>
        <v>0</v>
      </c>
      <c r="D261" s="621"/>
      <c r="E261" s="606"/>
      <c r="F261" s="607"/>
      <c r="G261" s="607"/>
    </row>
    <row r="262" spans="1:7">
      <c r="A262" s="216" t="s">
        <v>1195</v>
      </c>
      <c r="B262" s="94" t="s">
        <v>966</v>
      </c>
      <c r="C262" s="627">
        <v>0</v>
      </c>
      <c r="D262" s="502"/>
      <c r="E262" s="653"/>
      <c r="F262" s="653"/>
      <c r="G262" s="653"/>
    </row>
    <row r="263" spans="1:7">
      <c r="A263" s="216" t="s">
        <v>1196</v>
      </c>
      <c r="B263" s="94" t="s">
        <v>1023</v>
      </c>
      <c r="C263" s="627">
        <v>0</v>
      </c>
      <c r="D263" s="502"/>
      <c r="E263" s="653"/>
      <c r="F263" s="653"/>
      <c r="G263" s="653"/>
    </row>
    <row r="264" spans="1:7">
      <c r="A264" s="216" t="s">
        <v>1197</v>
      </c>
      <c r="B264" s="94" t="s">
        <v>1024</v>
      </c>
      <c r="C264" s="627">
        <v>0</v>
      </c>
      <c r="D264" s="502"/>
      <c r="E264" s="653"/>
      <c r="F264" s="653"/>
      <c r="G264" s="653"/>
    </row>
    <row r="265" spans="1:7">
      <c r="A265" s="216" t="s">
        <v>1198</v>
      </c>
      <c r="B265" s="94" t="s">
        <v>1025</v>
      </c>
      <c r="C265" s="627">
        <v>0</v>
      </c>
      <c r="D265" s="502"/>
      <c r="E265" s="653"/>
      <c r="F265" s="653"/>
      <c r="G265" s="653"/>
    </row>
    <row r="266" spans="1:7">
      <c r="A266" s="216" t="s">
        <v>1199</v>
      </c>
      <c r="B266" s="94" t="s">
        <v>1026</v>
      </c>
      <c r="C266" s="627">
        <v>0</v>
      </c>
      <c r="D266" s="502"/>
      <c r="E266" s="653"/>
      <c r="F266" s="653"/>
      <c r="G266" s="653"/>
    </row>
    <row r="267" spans="1:7">
      <c r="A267" s="216" t="s">
        <v>1200</v>
      </c>
      <c r="B267" s="94" t="s">
        <v>976</v>
      </c>
      <c r="C267" s="627">
        <v>0</v>
      </c>
      <c r="D267" s="502"/>
      <c r="E267" s="653"/>
      <c r="F267" s="653"/>
      <c r="G267" s="653"/>
    </row>
    <row r="268" spans="1:7">
      <c r="A268" s="216" t="s">
        <v>1201</v>
      </c>
      <c r="B268" s="94" t="s">
        <v>1027</v>
      </c>
      <c r="C268" s="627">
        <v>0</v>
      </c>
      <c r="D268" s="502"/>
      <c r="E268" s="653"/>
      <c r="F268" s="653"/>
      <c r="G268" s="653"/>
    </row>
    <row r="269" spans="1:7">
      <c r="A269" s="216" t="s">
        <v>1202</v>
      </c>
      <c r="B269" s="94" t="s">
        <v>978</v>
      </c>
      <c r="C269" s="627">
        <v>0</v>
      </c>
      <c r="D269" s="502"/>
      <c r="E269" s="653"/>
      <c r="F269" s="653"/>
      <c r="G269" s="653"/>
    </row>
    <row r="270" spans="1:7" ht="15.75" thickBot="1">
      <c r="A270" s="611" t="s">
        <v>1203</v>
      </c>
      <c r="B270" s="650" t="s">
        <v>1028</v>
      </c>
      <c r="C270" s="630">
        <v>0</v>
      </c>
      <c r="D270" s="506"/>
      <c r="E270" s="653"/>
      <c r="F270" s="653"/>
      <c r="G270" s="653"/>
    </row>
    <row r="271" spans="1:7">
      <c r="A271" s="247" t="s">
        <v>564</v>
      </c>
      <c r="B271" s="278" t="s">
        <v>1204</v>
      </c>
      <c r="C271" s="249">
        <f>SUM(C272:C282)</f>
        <v>0</v>
      </c>
      <c r="D271" s="621"/>
      <c r="E271" s="606"/>
      <c r="F271" s="607"/>
      <c r="G271" s="607"/>
    </row>
    <row r="272" spans="1:7">
      <c r="A272" s="216" t="s">
        <v>1205</v>
      </c>
      <c r="B272" s="94" t="s">
        <v>966</v>
      </c>
      <c r="C272" s="280">
        <v>0</v>
      </c>
      <c r="D272" s="502"/>
      <c r="E272" s="653"/>
      <c r="F272" s="653"/>
      <c r="G272" s="653"/>
    </row>
    <row r="273" spans="1:7">
      <c r="A273" s="216" t="s">
        <v>1206</v>
      </c>
      <c r="B273" s="94" t="s">
        <v>1023</v>
      </c>
      <c r="C273" s="280">
        <v>0</v>
      </c>
      <c r="D273" s="502"/>
      <c r="E273" s="653"/>
      <c r="F273" s="653"/>
      <c r="G273" s="653"/>
    </row>
    <row r="274" spans="1:7">
      <c r="A274" s="216" t="s">
        <v>1207</v>
      </c>
      <c r="B274" s="94" t="s">
        <v>1024</v>
      </c>
      <c r="C274" s="280">
        <v>0</v>
      </c>
      <c r="D274" s="502"/>
      <c r="E274" s="653"/>
      <c r="F274" s="653"/>
      <c r="G274" s="653"/>
    </row>
    <row r="275" spans="1:7">
      <c r="A275" s="216" t="s">
        <v>1208</v>
      </c>
      <c r="B275" s="94" t="s">
        <v>1025</v>
      </c>
      <c r="C275" s="280">
        <v>0</v>
      </c>
      <c r="D275" s="502"/>
      <c r="E275" s="653"/>
      <c r="F275" s="653"/>
      <c r="G275" s="653"/>
    </row>
    <row r="276" spans="1:7">
      <c r="A276" s="216" t="s">
        <v>1209</v>
      </c>
      <c r="B276" s="94" t="s">
        <v>1026</v>
      </c>
      <c r="C276" s="280">
        <v>0</v>
      </c>
      <c r="D276" s="502"/>
      <c r="E276" s="653"/>
      <c r="F276" s="653"/>
      <c r="G276" s="653"/>
    </row>
    <row r="277" spans="1:7">
      <c r="A277" s="216" t="s">
        <v>1210</v>
      </c>
      <c r="B277" s="94" t="s">
        <v>976</v>
      </c>
      <c r="C277" s="280">
        <v>0</v>
      </c>
      <c r="D277" s="502"/>
      <c r="E277" s="653"/>
      <c r="F277" s="653"/>
      <c r="G277" s="653"/>
    </row>
    <row r="278" spans="1:7">
      <c r="A278" s="216" t="s">
        <v>1211</v>
      </c>
      <c r="B278" s="94" t="s">
        <v>1027</v>
      </c>
      <c r="C278" s="280">
        <v>0</v>
      </c>
      <c r="D278" s="502"/>
      <c r="E278" s="653"/>
      <c r="F278" s="653"/>
      <c r="G278" s="653"/>
    </row>
    <row r="279" spans="1:7">
      <c r="A279" s="216" t="s">
        <v>1212</v>
      </c>
      <c r="B279" s="94" t="s">
        <v>978</v>
      </c>
      <c r="C279" s="280">
        <v>0</v>
      </c>
      <c r="D279" s="502"/>
      <c r="E279" s="653"/>
      <c r="F279" s="653"/>
      <c r="G279" s="653"/>
    </row>
    <row r="280" spans="1:7">
      <c r="A280" s="216" t="s">
        <v>1213</v>
      </c>
      <c r="B280" s="94" t="s">
        <v>1028</v>
      </c>
      <c r="C280" s="280">
        <v>0</v>
      </c>
      <c r="D280" s="502"/>
      <c r="E280" s="653"/>
      <c r="F280" s="653"/>
      <c r="G280" s="653"/>
    </row>
    <row r="281" spans="1:7">
      <c r="A281" s="216" t="s">
        <v>1214</v>
      </c>
      <c r="B281" s="94" t="s">
        <v>1029</v>
      </c>
      <c r="C281" s="280">
        <v>0</v>
      </c>
      <c r="D281" s="610" t="s">
        <v>1215</v>
      </c>
      <c r="E281" s="653"/>
      <c r="F281" s="653"/>
      <c r="G281" s="653"/>
    </row>
    <row r="282" spans="1:7" ht="15.75" thickBot="1">
      <c r="A282" s="611" t="s">
        <v>1216</v>
      </c>
      <c r="B282" s="94" t="s">
        <v>1031</v>
      </c>
      <c r="C282" s="662">
        <v>0</v>
      </c>
      <c r="D282" s="614" t="s">
        <v>1217</v>
      </c>
      <c r="E282" s="653"/>
      <c r="F282" s="653"/>
      <c r="G282" s="653"/>
    </row>
    <row r="283" spans="1:7">
      <c r="A283" s="247" t="s">
        <v>566</v>
      </c>
      <c r="B283" s="278" t="s">
        <v>1218</v>
      </c>
      <c r="C283" s="645">
        <f>SUM(C284:C294)</f>
        <v>0.1</v>
      </c>
      <c r="D283" s="621"/>
      <c r="E283" s="653"/>
      <c r="F283" s="653"/>
      <c r="G283" s="653"/>
    </row>
    <row r="284" spans="1:7">
      <c r="A284" s="216" t="s">
        <v>1219</v>
      </c>
      <c r="B284" s="94" t="s">
        <v>966</v>
      </c>
      <c r="C284" s="640">
        <v>0</v>
      </c>
      <c r="D284" s="502"/>
      <c r="E284" s="653"/>
      <c r="F284" s="653"/>
      <c r="G284" s="653"/>
    </row>
    <row r="285" spans="1:7">
      <c r="A285" s="216" t="s">
        <v>1220</v>
      </c>
      <c r="B285" s="94" t="s">
        <v>1023</v>
      </c>
      <c r="C285" s="640">
        <v>0</v>
      </c>
      <c r="D285" s="502"/>
      <c r="E285" s="653"/>
      <c r="F285" s="653"/>
      <c r="G285" s="653"/>
    </row>
    <row r="286" spans="1:7">
      <c r="A286" s="216" t="s">
        <v>1221</v>
      </c>
      <c r="B286" s="94" t="s">
        <v>1024</v>
      </c>
      <c r="C286" s="640">
        <v>0</v>
      </c>
      <c r="D286" s="502"/>
      <c r="E286" s="653"/>
      <c r="F286" s="653"/>
      <c r="G286" s="653"/>
    </row>
    <row r="287" spans="1:7">
      <c r="A287" s="216" t="s">
        <v>1222</v>
      </c>
      <c r="B287" s="94" t="s">
        <v>1025</v>
      </c>
      <c r="C287" s="640">
        <v>0</v>
      </c>
      <c r="D287" s="502"/>
      <c r="E287" s="653"/>
      <c r="F287" s="653"/>
      <c r="G287" s="653"/>
    </row>
    <row r="288" spans="1:7">
      <c r="A288" s="216" t="s">
        <v>1223</v>
      </c>
      <c r="B288" s="94" t="s">
        <v>1026</v>
      </c>
      <c r="C288" s="640">
        <v>0.1</v>
      </c>
      <c r="D288" s="502"/>
      <c r="E288" s="653"/>
      <c r="F288" s="653"/>
      <c r="G288" s="653"/>
    </row>
    <row r="289" spans="1:7">
      <c r="A289" s="216" t="s">
        <v>1224</v>
      </c>
      <c r="B289" s="94" t="s">
        <v>976</v>
      </c>
      <c r="C289" s="640">
        <v>0</v>
      </c>
      <c r="D289" s="502"/>
      <c r="E289" s="653"/>
      <c r="F289" s="653"/>
      <c r="G289" s="653"/>
    </row>
    <row r="290" spans="1:7">
      <c r="A290" s="216" t="s">
        <v>1225</v>
      </c>
      <c r="B290" s="94" t="s">
        <v>1027</v>
      </c>
      <c r="C290" s="640">
        <v>0</v>
      </c>
      <c r="D290" s="502"/>
      <c r="E290" s="653"/>
      <c r="F290" s="653"/>
      <c r="G290" s="653"/>
    </row>
    <row r="291" spans="1:7">
      <c r="A291" s="216" t="s">
        <v>1226</v>
      </c>
      <c r="B291" s="94" t="s">
        <v>978</v>
      </c>
      <c r="C291" s="640">
        <v>0</v>
      </c>
      <c r="D291" s="502"/>
      <c r="E291" s="653"/>
      <c r="F291" s="653"/>
      <c r="G291" s="653"/>
    </row>
    <row r="292" spans="1:7">
      <c r="A292" s="216" t="s">
        <v>1227</v>
      </c>
      <c r="B292" s="94" t="s">
        <v>1028</v>
      </c>
      <c r="C292" s="640">
        <v>0</v>
      </c>
      <c r="D292" s="502"/>
      <c r="E292" s="653"/>
      <c r="F292" s="653"/>
      <c r="G292" s="653"/>
    </row>
    <row r="293" spans="1:7">
      <c r="A293" s="216" t="s">
        <v>1228</v>
      </c>
      <c r="B293" s="94" t="s">
        <v>1029</v>
      </c>
      <c r="C293" s="640">
        <v>0</v>
      </c>
      <c r="D293" s="610" t="s">
        <v>1229</v>
      </c>
      <c r="E293" s="653"/>
      <c r="F293" s="653"/>
      <c r="G293" s="653"/>
    </row>
    <row r="294" spans="1:7" ht="15.75" thickBot="1">
      <c r="A294" s="216" t="s">
        <v>1230</v>
      </c>
      <c r="B294" s="94" t="s">
        <v>1031</v>
      </c>
      <c r="C294" s="640">
        <v>0</v>
      </c>
      <c r="D294" s="614" t="s">
        <v>1231</v>
      </c>
      <c r="E294" s="653"/>
      <c r="F294" s="653"/>
      <c r="G294" s="653"/>
    </row>
    <row r="295" spans="1:7" ht="15.75" thickBot="1">
      <c r="A295" s="615"/>
      <c r="B295" s="663" t="s">
        <v>1232</v>
      </c>
      <c r="C295" s="617">
        <f>SUM(C23,C53)</f>
        <v>3335.3600000000006</v>
      </c>
      <c r="D295" s="664" t="s">
        <v>1233</v>
      </c>
      <c r="E295" s="653"/>
      <c r="F295" s="653"/>
      <c r="G295" s="653"/>
    </row>
    <row r="296" spans="1:7">
      <c r="A296" s="597"/>
      <c r="B296" s="665"/>
      <c r="C296" s="597"/>
      <c r="D296" s="666"/>
      <c r="E296" s="597"/>
      <c r="F296" s="598"/>
      <c r="G296" s="598"/>
    </row>
    <row r="297" spans="1:7">
      <c r="A297" s="598"/>
      <c r="B297" s="667"/>
      <c r="C297" s="598"/>
      <c r="D297" s="668"/>
      <c r="E297" s="598"/>
      <c r="F297" s="598"/>
      <c r="G297" s="598"/>
    </row>
    <row r="298" spans="1:7">
      <c r="A298" s="669"/>
      <c r="B298" s="602"/>
      <c r="C298" s="598"/>
      <c r="D298" s="668"/>
      <c r="E298" s="598"/>
      <c r="F298" s="598"/>
      <c r="G298" s="598"/>
    </row>
    <row r="299" spans="1:7">
      <c r="A299" s="598"/>
      <c r="B299" s="602"/>
      <c r="C299" s="598"/>
      <c r="D299" s="668"/>
      <c r="E299" s="598"/>
      <c r="F299" s="598"/>
      <c r="G299" s="598"/>
    </row>
    <row r="300" spans="1:7">
      <c r="A300" s="598"/>
      <c r="B300" s="602"/>
      <c r="C300" s="598"/>
      <c r="D300" s="668"/>
      <c r="E300" s="598"/>
      <c r="F300" s="598"/>
      <c r="G300" s="598"/>
    </row>
    <row r="301" spans="1:7">
      <c r="A301" s="598"/>
      <c r="B301" s="602"/>
      <c r="C301" s="598"/>
      <c r="D301" s="668"/>
      <c r="E301" s="598"/>
      <c r="F301" s="598"/>
      <c r="G301" s="598"/>
    </row>
    <row r="302" spans="1:7">
      <c r="A302" s="598"/>
      <c r="B302" s="602"/>
      <c r="C302" s="598"/>
      <c r="D302" s="668"/>
      <c r="E302" s="598"/>
      <c r="F302" s="598"/>
      <c r="G302" s="598"/>
    </row>
    <row r="303" spans="1:7">
      <c r="A303" s="598"/>
      <c r="B303" s="602"/>
      <c r="C303" s="598"/>
      <c r="D303" s="668"/>
      <c r="E303" s="598"/>
      <c r="F303" s="598"/>
      <c r="G303" s="598"/>
    </row>
    <row r="304" spans="1:7">
      <c r="A304" s="598"/>
      <c r="B304" s="602"/>
      <c r="C304" s="598"/>
      <c r="D304" s="668"/>
      <c r="E304" s="598"/>
      <c r="F304" s="598"/>
      <c r="G304" s="598"/>
    </row>
    <row r="305" spans="1:7">
      <c r="A305" s="598"/>
      <c r="B305" s="602"/>
      <c r="C305" s="598"/>
      <c r="D305" s="668"/>
      <c r="E305" s="598"/>
      <c r="F305" s="598"/>
      <c r="G305" s="598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2" stopIfTrue="1">
      <formula>D67=0</formula>
    </cfRule>
    <cfRule type="expression" dxfId="5" priority="4" stopIfTrue="1">
      <formula>D67&gt;0</formula>
    </cfRule>
    <cfRule type="expression" dxfId="4" priority="9" stopIfTrue="1">
      <formula>D67&lt;0</formula>
    </cfRule>
  </conditionalFormatting>
  <conditionalFormatting sqref="D67">
    <cfRule type="cellIs" dxfId="3" priority="12" stopIfTrue="1" operator="greaterThan">
      <formula>0</formula>
    </cfRule>
    <cfRule type="cellIs" dxfId="2" priority="14" stopIfTrue="1" operator="lessThan">
      <formula>0</formula>
    </cfRule>
  </conditionalFormatting>
  <conditionalFormatting sqref="E67:G67 E22:G22 E14 G14">
    <cfRule type="cellIs" dxfId="1" priority="17" stopIfTrue="1" operator="greaterThan">
      <formula>0</formula>
    </cfRule>
    <cfRule type="cellIs" dxfId="0" priority="19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sqref="A1:N1"/>
    </sheetView>
  </sheetViews>
  <sheetFormatPr defaultRowHeight="15"/>
  <cols>
    <col min="1" max="1" width="20.140625" customWidth="1"/>
    <col min="2" max="2" width="14.5703125" customWidth="1"/>
    <col min="3" max="3" width="11.7109375" customWidth="1"/>
    <col min="4" max="4" width="14" customWidth="1"/>
    <col min="5" max="5" width="16.140625" customWidth="1"/>
    <col min="6" max="6" width="16.42578125" customWidth="1"/>
    <col min="7" max="7" width="16.28515625" customWidth="1"/>
    <col min="8" max="8" width="14.7109375" customWidth="1"/>
    <col min="9" max="9" width="16.5703125" customWidth="1"/>
    <col min="10" max="10" width="7.42578125" customWidth="1"/>
    <col min="11" max="11" width="15" customWidth="1"/>
    <col min="12" max="12" width="14.85546875" customWidth="1"/>
    <col min="13" max="13" width="10" customWidth="1"/>
    <col min="14" max="14" width="12.140625" customWidth="1"/>
    <col min="16" max="16" width="19.85546875" customWidth="1"/>
  </cols>
  <sheetData>
    <row r="1" spans="1:16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</row>
    <row r="2" spans="1:16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4"/>
    </row>
    <row r="3" spans="1:16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7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A5" s="1121" t="s">
        <v>1234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L5" s="1122"/>
      <c r="M5" s="1122"/>
      <c r="N5" s="1123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6" ht="15.75" customHeight="1" thickBot="1">
      <c r="C8" s="1142" t="s">
        <v>1235</v>
      </c>
      <c r="D8" s="1142"/>
      <c r="E8" s="1142"/>
      <c r="F8" s="1142"/>
      <c r="G8" s="1142"/>
      <c r="H8" s="1142"/>
      <c r="I8" s="1142"/>
      <c r="J8" s="1142"/>
      <c r="K8" s="1142"/>
      <c r="L8" s="1142"/>
      <c r="M8" s="1142"/>
      <c r="N8" s="1142"/>
    </row>
    <row r="9" spans="1:16" ht="24.75" customHeight="1" thickBot="1">
      <c r="A9" s="1124" t="s">
        <v>1236</v>
      </c>
      <c r="B9" s="1127" t="s">
        <v>1237</v>
      </c>
      <c r="C9" s="1130" t="s">
        <v>1238</v>
      </c>
      <c r="D9" s="1130"/>
      <c r="E9" s="1130"/>
      <c r="F9" s="1130"/>
      <c r="G9" s="1130"/>
      <c r="H9" s="1130"/>
      <c r="I9" s="1130"/>
      <c r="J9" s="1131"/>
      <c r="K9" s="1132" t="s">
        <v>1239</v>
      </c>
      <c r="L9" s="1133"/>
      <c r="M9" s="1132" t="s">
        <v>1240</v>
      </c>
      <c r="N9" s="1133"/>
      <c r="P9" s="670"/>
    </row>
    <row r="10" spans="1:16">
      <c r="A10" s="1125"/>
      <c r="B10" s="1128"/>
      <c r="C10" s="1134" t="s">
        <v>1241</v>
      </c>
      <c r="D10" s="1136" t="s">
        <v>1242</v>
      </c>
      <c r="E10" s="1136" t="s">
        <v>1243</v>
      </c>
      <c r="F10" s="1136" t="s">
        <v>1244</v>
      </c>
      <c r="G10" s="1136" t="s">
        <v>1245</v>
      </c>
      <c r="H10" s="1136" t="s">
        <v>1246</v>
      </c>
      <c r="I10" s="1136" t="s">
        <v>1247</v>
      </c>
      <c r="J10" s="1138" t="s">
        <v>1248</v>
      </c>
      <c r="K10" s="1140" t="s">
        <v>1249</v>
      </c>
      <c r="L10" s="1140" t="s">
        <v>1250</v>
      </c>
      <c r="M10" s="1140" t="s">
        <v>1251</v>
      </c>
      <c r="N10" s="1127" t="s">
        <v>1252</v>
      </c>
      <c r="P10" s="670"/>
    </row>
    <row r="11" spans="1:16" ht="76.5" customHeight="1" thickBot="1">
      <c r="A11" s="1126"/>
      <c r="B11" s="1129"/>
      <c r="C11" s="1135"/>
      <c r="D11" s="1137"/>
      <c r="E11" s="1137"/>
      <c r="F11" s="1137"/>
      <c r="G11" s="1137"/>
      <c r="H11" s="1137"/>
      <c r="I11" s="1137"/>
      <c r="J11" s="1139"/>
      <c r="K11" s="1141"/>
      <c r="L11" s="1141"/>
      <c r="M11" s="1141"/>
      <c r="N11" s="1129"/>
      <c r="P11" s="670"/>
    </row>
    <row r="12" spans="1:16" ht="15.75">
      <c r="A12" s="671" t="s">
        <v>1253</v>
      </c>
      <c r="B12" s="672">
        <v>0</v>
      </c>
      <c r="C12" s="673">
        <v>0</v>
      </c>
      <c r="D12" s="674">
        <v>0</v>
      </c>
      <c r="E12" s="674">
        <v>0</v>
      </c>
      <c r="F12" s="674">
        <v>0</v>
      </c>
      <c r="G12" s="674">
        <v>0</v>
      </c>
      <c r="H12" s="675">
        <v>0</v>
      </c>
      <c r="I12" s="674">
        <v>0</v>
      </c>
      <c r="J12" s="676">
        <v>0</v>
      </c>
      <c r="K12" s="677">
        <v>0</v>
      </c>
      <c r="L12" s="678">
        <v>0</v>
      </c>
      <c r="M12" s="677">
        <v>0</v>
      </c>
      <c r="N12" s="678">
        <v>0</v>
      </c>
      <c r="P12" s="670"/>
    </row>
    <row r="13" spans="1:16" ht="16.5" thickBot="1">
      <c r="A13" s="679" t="s">
        <v>1254</v>
      </c>
      <c r="B13" s="680">
        <v>0</v>
      </c>
      <c r="C13" s="681">
        <v>0</v>
      </c>
      <c r="D13" s="682">
        <v>0</v>
      </c>
      <c r="E13" s="683">
        <v>0</v>
      </c>
      <c r="F13" s="682">
        <v>0</v>
      </c>
      <c r="G13" s="683">
        <v>0</v>
      </c>
      <c r="H13" s="684">
        <v>0</v>
      </c>
      <c r="I13" s="683">
        <v>0</v>
      </c>
      <c r="J13" s="685">
        <v>0</v>
      </c>
      <c r="K13" s="686">
        <v>0</v>
      </c>
      <c r="L13" s="687">
        <v>0</v>
      </c>
      <c r="M13" s="686">
        <v>0</v>
      </c>
      <c r="N13" s="687">
        <v>0</v>
      </c>
      <c r="P13" s="670"/>
    </row>
    <row r="14" spans="1:16" ht="16.5" thickBot="1">
      <c r="A14" s="688" t="s">
        <v>1255</v>
      </c>
      <c r="B14" s="689">
        <f>SUM(B12,B13)</f>
        <v>0</v>
      </c>
      <c r="C14" s="690">
        <f t="shared" ref="C14:N14" si="0">SUM(C12,C13)</f>
        <v>0</v>
      </c>
      <c r="D14" s="691">
        <f t="shared" si="0"/>
        <v>0</v>
      </c>
      <c r="E14" s="691">
        <f t="shared" si="0"/>
        <v>0</v>
      </c>
      <c r="F14" s="691">
        <f t="shared" si="0"/>
        <v>0</v>
      </c>
      <c r="G14" s="691">
        <f t="shared" si="0"/>
        <v>0</v>
      </c>
      <c r="H14" s="691">
        <f t="shared" si="0"/>
        <v>0</v>
      </c>
      <c r="I14" s="691">
        <f t="shared" si="0"/>
        <v>0</v>
      </c>
      <c r="J14" s="692">
        <f t="shared" si="0"/>
        <v>0</v>
      </c>
      <c r="K14" s="690">
        <f t="shared" si="0"/>
        <v>0</v>
      </c>
      <c r="L14" s="693">
        <f t="shared" si="0"/>
        <v>0</v>
      </c>
      <c r="M14" s="694">
        <f t="shared" si="0"/>
        <v>0</v>
      </c>
      <c r="N14" s="692">
        <f t="shared" si="0"/>
        <v>0</v>
      </c>
    </row>
    <row r="16" spans="1:16">
      <c r="A16" s="598" t="s">
        <v>1256</v>
      </c>
    </row>
    <row r="17" spans="16:16">
      <c r="P17" s="695"/>
    </row>
  </sheetData>
  <sheetProtection password="F757" sheet="1" objects="1" scenarios="1"/>
  <mergeCells count="22">
    <mergeCell ref="I10:I11"/>
    <mergeCell ref="J10:J11"/>
    <mergeCell ref="K10:K11"/>
    <mergeCell ref="C8:N8"/>
    <mergeCell ref="L10:L11"/>
    <mergeCell ref="M10:M11"/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Normal="100" workbookViewId="0">
      <selection sqref="A1:D1"/>
    </sheetView>
  </sheetViews>
  <sheetFormatPr defaultRowHeight="15"/>
  <cols>
    <col min="1" max="1" width="8" customWidth="1"/>
    <col min="2" max="2" width="68" customWidth="1"/>
    <col min="3" max="3" width="16.7109375" customWidth="1"/>
    <col min="4" max="4" width="33.28515625" customWidth="1"/>
    <col min="6" max="6" width="16.42578125" customWidth="1"/>
  </cols>
  <sheetData>
    <row r="1" spans="1:7">
      <c r="A1" s="992" t="s">
        <v>0</v>
      </c>
      <c r="B1" s="993"/>
      <c r="C1" s="993"/>
      <c r="D1" s="994"/>
    </row>
    <row r="2" spans="1:7">
      <c r="A2" s="992" t="s">
        <v>1</v>
      </c>
      <c r="B2" s="993"/>
      <c r="C2" s="993"/>
      <c r="D2" s="994"/>
    </row>
    <row r="3" spans="1:7">
      <c r="A3" s="995"/>
      <c r="B3" s="996"/>
      <c r="C3" s="996"/>
      <c r="D3" s="997"/>
    </row>
    <row r="4" spans="1:7">
      <c r="A4" s="1"/>
      <c r="B4" s="1"/>
      <c r="C4" s="1"/>
      <c r="D4" s="1"/>
    </row>
    <row r="5" spans="1:7">
      <c r="A5" s="1121" t="s">
        <v>1257</v>
      </c>
      <c r="B5" s="1122"/>
      <c r="C5" s="1122"/>
      <c r="D5" s="1123"/>
    </row>
    <row r="6" spans="1:7">
      <c r="A6" s="1"/>
      <c r="B6" s="1"/>
      <c r="C6" s="1"/>
      <c r="D6" s="1"/>
    </row>
    <row r="8" spans="1:7" ht="15.75" thickBot="1">
      <c r="A8" s="696"/>
      <c r="B8" s="1098" t="s">
        <v>1258</v>
      </c>
      <c r="C8" s="1098"/>
      <c r="D8" s="1098"/>
      <c r="E8" s="466"/>
      <c r="F8" s="697"/>
      <c r="G8" s="3"/>
    </row>
    <row r="9" spans="1:7" ht="15.75" thickBot="1">
      <c r="A9" s="698" t="s">
        <v>4</v>
      </c>
      <c r="B9" s="699" t="s">
        <v>5</v>
      </c>
      <c r="C9" s="600" t="s">
        <v>6</v>
      </c>
      <c r="D9" s="601" t="s">
        <v>493</v>
      </c>
      <c r="E9" s="468"/>
      <c r="F9" s="545"/>
      <c r="G9" s="545"/>
    </row>
    <row r="10" spans="1:7">
      <c r="A10" s="549">
        <v>1</v>
      </c>
      <c r="B10" s="54">
        <v>2</v>
      </c>
      <c r="C10" s="55">
        <v>3</v>
      </c>
      <c r="D10" s="700">
        <v>4</v>
      </c>
      <c r="E10" s="468"/>
      <c r="F10" s="545"/>
      <c r="G10" s="545"/>
    </row>
    <row r="11" spans="1:7">
      <c r="A11" s="701" t="s">
        <v>9</v>
      </c>
      <c r="B11" s="11" t="s">
        <v>1259</v>
      </c>
      <c r="C11" s="702">
        <f>SUM(C12,C13,C14,C24)</f>
        <v>1.4144399999999999</v>
      </c>
      <c r="D11" s="703"/>
      <c r="E11" s="468"/>
      <c r="F11" s="545"/>
      <c r="G11" s="545"/>
    </row>
    <row r="12" spans="1:7">
      <c r="A12" s="572" t="s">
        <v>11</v>
      </c>
      <c r="B12" s="14" t="s">
        <v>1260</v>
      </c>
      <c r="C12" s="704">
        <v>0.35202</v>
      </c>
      <c r="D12" s="705" t="s">
        <v>1261</v>
      </c>
      <c r="E12" s="468"/>
      <c r="F12" s="545"/>
      <c r="G12" s="545"/>
    </row>
    <row r="13" spans="1:7">
      <c r="A13" s="572" t="s">
        <v>13</v>
      </c>
      <c r="B13" s="14" t="s">
        <v>1262</v>
      </c>
      <c r="C13" s="706">
        <v>0.37766</v>
      </c>
      <c r="D13" s="705" t="s">
        <v>1263</v>
      </c>
      <c r="E13" s="468"/>
      <c r="F13" s="545"/>
      <c r="G13" s="545"/>
    </row>
    <row r="14" spans="1:7">
      <c r="A14" s="572" t="s">
        <v>15</v>
      </c>
      <c r="B14" s="14" t="s">
        <v>1264</v>
      </c>
      <c r="C14" s="707">
        <f>SUM(C15,C16,C20:C23)</f>
        <v>0.68476000000000004</v>
      </c>
      <c r="D14" s="705" t="s">
        <v>1265</v>
      </c>
      <c r="E14" s="468"/>
      <c r="F14" s="545"/>
      <c r="G14" s="545"/>
    </row>
    <row r="15" spans="1:7">
      <c r="A15" s="708" t="s">
        <v>1266</v>
      </c>
      <c r="B15" s="17" t="s">
        <v>1267</v>
      </c>
      <c r="C15" s="709">
        <v>0</v>
      </c>
      <c r="D15" s="710"/>
      <c r="E15" s="468"/>
      <c r="F15" s="545"/>
      <c r="G15" s="545"/>
    </row>
    <row r="16" spans="1:7">
      <c r="A16" s="708" t="s">
        <v>1268</v>
      </c>
      <c r="B16" s="17" t="s">
        <v>1269</v>
      </c>
      <c r="C16" s="711">
        <f>SUM(C17,C18,C19)</f>
        <v>0.68476000000000004</v>
      </c>
      <c r="D16" s="710"/>
      <c r="E16" s="468"/>
      <c r="F16" s="545"/>
      <c r="G16" s="545"/>
    </row>
    <row r="17" spans="1:7">
      <c r="A17" s="708" t="s">
        <v>1270</v>
      </c>
      <c r="B17" s="17" t="s">
        <v>1271</v>
      </c>
      <c r="C17" s="712">
        <v>0.23204</v>
      </c>
      <c r="D17" s="710"/>
      <c r="E17" s="468"/>
      <c r="F17" s="545"/>
      <c r="G17" s="545"/>
    </row>
    <row r="18" spans="1:7">
      <c r="A18" s="708" t="s">
        <v>1272</v>
      </c>
      <c r="B18" s="17" t="s">
        <v>1273</v>
      </c>
      <c r="C18" s="712">
        <v>0.45272000000000001</v>
      </c>
      <c r="D18" s="710"/>
      <c r="E18" s="468"/>
      <c r="F18" s="545"/>
      <c r="G18" s="545"/>
    </row>
    <row r="19" spans="1:7">
      <c r="A19" s="708" t="s">
        <v>1274</v>
      </c>
      <c r="B19" s="17" t="s">
        <v>1275</v>
      </c>
      <c r="C19" s="712">
        <v>0</v>
      </c>
      <c r="D19" s="710"/>
      <c r="E19" s="468"/>
      <c r="F19" s="545"/>
      <c r="G19" s="545"/>
    </row>
    <row r="20" spans="1:7">
      <c r="A20" s="708" t="s">
        <v>1276</v>
      </c>
      <c r="B20" s="17" t="s">
        <v>1277</v>
      </c>
      <c r="C20" s="709">
        <v>0</v>
      </c>
      <c r="D20" s="710"/>
      <c r="E20" s="468"/>
      <c r="F20" s="545"/>
      <c r="G20" s="545"/>
    </row>
    <row r="21" spans="1:7">
      <c r="A21" s="708" t="s">
        <v>1278</v>
      </c>
      <c r="B21" s="17" t="s">
        <v>1279</v>
      </c>
      <c r="C21" s="709">
        <v>0</v>
      </c>
      <c r="D21" s="710"/>
      <c r="E21" s="468"/>
      <c r="F21" s="545"/>
      <c r="G21" s="545"/>
    </row>
    <row r="22" spans="1:7">
      <c r="A22" s="82" t="s">
        <v>1280</v>
      </c>
      <c r="B22" s="713" t="s">
        <v>1281</v>
      </c>
      <c r="C22" s="704">
        <v>0</v>
      </c>
      <c r="D22" s="705" t="s">
        <v>1282</v>
      </c>
      <c r="E22" s="468"/>
      <c r="F22" s="545"/>
      <c r="G22" s="545"/>
    </row>
    <row r="23" spans="1:7">
      <c r="A23" s="714" t="s">
        <v>1283</v>
      </c>
      <c r="B23" s="38" t="s">
        <v>1284</v>
      </c>
      <c r="C23" s="704">
        <v>0</v>
      </c>
      <c r="D23" s="705" t="s">
        <v>1285</v>
      </c>
      <c r="E23" s="468"/>
      <c r="F23" s="545"/>
      <c r="G23" s="545"/>
    </row>
    <row r="24" spans="1:7">
      <c r="A24" s="572" t="s">
        <v>83</v>
      </c>
      <c r="B24" s="14" t="s">
        <v>1286</v>
      </c>
      <c r="C24" s="704">
        <v>0</v>
      </c>
      <c r="D24" s="705" t="s">
        <v>1287</v>
      </c>
      <c r="E24" s="468"/>
      <c r="F24" s="545"/>
      <c r="G24" s="545"/>
    </row>
    <row r="25" spans="1:7">
      <c r="A25" s="216" t="s">
        <v>23</v>
      </c>
      <c r="B25" s="480" t="s">
        <v>1288</v>
      </c>
      <c r="C25" s="715">
        <f>SUM(C26,C35)</f>
        <v>12.15</v>
      </c>
      <c r="D25" s="705"/>
      <c r="E25" s="468"/>
      <c r="F25" s="545"/>
      <c r="G25" s="545"/>
    </row>
    <row r="26" spans="1:7">
      <c r="A26" s="216" t="s">
        <v>25</v>
      </c>
      <c r="B26" s="480" t="s">
        <v>1289</v>
      </c>
      <c r="C26" s="715">
        <f>SUM(C27,C28,C29)</f>
        <v>12.15</v>
      </c>
      <c r="D26" s="705" t="s">
        <v>1290</v>
      </c>
      <c r="E26" s="468"/>
      <c r="F26" s="545"/>
      <c r="G26" s="545"/>
    </row>
    <row r="27" spans="1:7">
      <c r="A27" s="572" t="s">
        <v>27</v>
      </c>
      <c r="B27" s="14" t="s">
        <v>1291</v>
      </c>
      <c r="C27" s="716">
        <v>0.4</v>
      </c>
      <c r="D27" s="705" t="s">
        <v>1292</v>
      </c>
      <c r="E27" s="468"/>
      <c r="F27" s="545"/>
      <c r="G27" s="545"/>
    </row>
    <row r="28" spans="1:7">
      <c r="A28" s="572" t="s">
        <v>29</v>
      </c>
      <c r="B28" s="14" t="s">
        <v>1293</v>
      </c>
      <c r="C28" s="716">
        <v>5.3</v>
      </c>
      <c r="D28" s="705" t="s">
        <v>1294</v>
      </c>
      <c r="E28" s="468"/>
      <c r="F28" s="545"/>
      <c r="G28" s="545"/>
    </row>
    <row r="29" spans="1:7">
      <c r="A29" s="572" t="s">
        <v>31</v>
      </c>
      <c r="B29" s="14" t="s">
        <v>1295</v>
      </c>
      <c r="C29" s="717">
        <f>SUM(C30:C34)</f>
        <v>6.45</v>
      </c>
      <c r="D29" s="705" t="s">
        <v>1296</v>
      </c>
      <c r="E29" s="468"/>
      <c r="F29" s="545"/>
      <c r="G29" s="545"/>
    </row>
    <row r="30" spans="1:7">
      <c r="A30" s="708" t="s">
        <v>1297</v>
      </c>
      <c r="B30" s="17" t="s">
        <v>1298</v>
      </c>
      <c r="C30" s="718">
        <v>1.2</v>
      </c>
      <c r="D30" s="705" t="s">
        <v>1299</v>
      </c>
      <c r="E30" s="468"/>
      <c r="F30" s="545"/>
      <c r="G30" s="545"/>
    </row>
    <row r="31" spans="1:7">
      <c r="A31" s="708" t="s">
        <v>1300</v>
      </c>
      <c r="B31" s="38" t="s">
        <v>1301</v>
      </c>
      <c r="C31" s="718">
        <v>5.25</v>
      </c>
      <c r="D31" s="705" t="s">
        <v>1302</v>
      </c>
      <c r="E31" s="468"/>
      <c r="F31" s="545"/>
      <c r="G31" s="545"/>
    </row>
    <row r="32" spans="1:7">
      <c r="A32" s="708" t="s">
        <v>1303</v>
      </c>
      <c r="B32" s="17" t="s">
        <v>1304</v>
      </c>
      <c r="C32" s="718">
        <v>0</v>
      </c>
      <c r="D32" s="705" t="s">
        <v>1305</v>
      </c>
      <c r="E32" s="468"/>
      <c r="F32" s="545"/>
      <c r="G32" s="545"/>
    </row>
    <row r="33" spans="1:7">
      <c r="A33" s="82" t="s">
        <v>1306</v>
      </c>
      <c r="B33" s="713" t="s">
        <v>1281</v>
      </c>
      <c r="C33" s="643">
        <v>0</v>
      </c>
      <c r="D33" s="705" t="s">
        <v>1307</v>
      </c>
      <c r="E33" s="468"/>
      <c r="F33" s="545"/>
      <c r="G33" s="545"/>
    </row>
    <row r="34" spans="1:7">
      <c r="A34" s="82" t="s">
        <v>1308</v>
      </c>
      <c r="B34" s="713" t="s">
        <v>1309</v>
      </c>
      <c r="C34" s="716">
        <v>0</v>
      </c>
      <c r="D34" s="705" t="s">
        <v>1310</v>
      </c>
      <c r="E34" s="468"/>
      <c r="F34" s="545"/>
      <c r="G34" s="545"/>
    </row>
    <row r="35" spans="1:7">
      <c r="A35" s="216" t="s">
        <v>91</v>
      </c>
      <c r="B35" s="480" t="s">
        <v>1311</v>
      </c>
      <c r="C35" s="719">
        <v>0</v>
      </c>
      <c r="D35" s="720" t="s">
        <v>1312</v>
      </c>
      <c r="E35" s="468"/>
      <c r="F35" s="545"/>
      <c r="G35" s="545"/>
    </row>
    <row r="36" spans="1:7">
      <c r="A36" s="721" t="s">
        <v>49</v>
      </c>
      <c r="B36" s="27" t="s">
        <v>1313</v>
      </c>
      <c r="C36" s="715">
        <f>C11-C25</f>
        <v>-10.73556</v>
      </c>
      <c r="D36" s="705"/>
      <c r="E36" s="468"/>
      <c r="F36" s="545"/>
      <c r="G36" s="545"/>
    </row>
    <row r="37" spans="1:7" ht="25.5">
      <c r="A37" s="216" t="s">
        <v>69</v>
      </c>
      <c r="B37" s="480" t="s">
        <v>1314</v>
      </c>
      <c r="C37" s="722">
        <v>0</v>
      </c>
      <c r="D37" s="720" t="s">
        <v>1315</v>
      </c>
      <c r="E37" s="468"/>
      <c r="F37" s="545"/>
      <c r="G37" s="545"/>
    </row>
    <row r="38" spans="1:7">
      <c r="A38" s="721" t="s">
        <v>115</v>
      </c>
      <c r="B38" s="27" t="s">
        <v>1316</v>
      </c>
      <c r="C38" s="715">
        <f>C36-C37</f>
        <v>-10.73556</v>
      </c>
      <c r="D38" s="705"/>
      <c r="E38" s="468"/>
      <c r="F38" s="545"/>
      <c r="G38" s="545"/>
    </row>
    <row r="39" spans="1:7">
      <c r="A39" s="721" t="s">
        <v>1317</v>
      </c>
      <c r="B39" s="27" t="s">
        <v>1318</v>
      </c>
      <c r="C39" s="715">
        <f>C40-C41</f>
        <v>0</v>
      </c>
      <c r="D39" s="705"/>
      <c r="E39" s="468"/>
      <c r="F39" s="545"/>
      <c r="G39" s="545"/>
    </row>
    <row r="40" spans="1:7">
      <c r="A40" s="723" t="s">
        <v>1319</v>
      </c>
      <c r="B40" s="724" t="s">
        <v>1320</v>
      </c>
      <c r="C40" s="722">
        <v>0</v>
      </c>
      <c r="D40" s="720" t="s">
        <v>1321</v>
      </c>
      <c r="E40" s="468"/>
      <c r="F40" s="545"/>
      <c r="G40" s="545"/>
    </row>
    <row r="41" spans="1:7">
      <c r="A41" s="723" t="s">
        <v>1322</v>
      </c>
      <c r="B41" s="724" t="s">
        <v>1323</v>
      </c>
      <c r="C41" s="715">
        <f>SUM(C42:C44)</f>
        <v>0</v>
      </c>
      <c r="D41" s="720" t="s">
        <v>1324</v>
      </c>
      <c r="E41" s="468"/>
      <c r="F41" s="545"/>
      <c r="G41" s="545"/>
    </row>
    <row r="42" spans="1:7">
      <c r="A42" s="725" t="s">
        <v>1325</v>
      </c>
      <c r="B42" s="25" t="s">
        <v>1326</v>
      </c>
      <c r="C42" s="280">
        <v>0</v>
      </c>
      <c r="D42" s="705" t="s">
        <v>1327</v>
      </c>
      <c r="E42" s="468"/>
      <c r="F42" s="545"/>
      <c r="G42" s="545"/>
    </row>
    <row r="43" spans="1:7">
      <c r="A43" s="725" t="s">
        <v>1328</v>
      </c>
      <c r="B43" s="25" t="s">
        <v>1329</v>
      </c>
      <c r="C43" s="280">
        <v>0</v>
      </c>
      <c r="D43" s="705" t="s">
        <v>1330</v>
      </c>
      <c r="E43" s="468"/>
      <c r="F43" s="545"/>
      <c r="G43" s="545"/>
    </row>
    <row r="44" spans="1:7">
      <c r="A44" s="725" t="s">
        <v>1331</v>
      </c>
      <c r="B44" s="25" t="s">
        <v>1332</v>
      </c>
      <c r="C44" s="280">
        <v>0</v>
      </c>
      <c r="D44" s="705" t="s">
        <v>1333</v>
      </c>
      <c r="E44" s="468"/>
      <c r="F44" s="545"/>
      <c r="G44" s="545"/>
    </row>
    <row r="45" spans="1:7">
      <c r="A45" s="721" t="s">
        <v>1334</v>
      </c>
      <c r="B45" s="27" t="s">
        <v>1335</v>
      </c>
      <c r="C45" s="715">
        <f>C46-C66</f>
        <v>-105.97600000000011</v>
      </c>
      <c r="D45" s="705"/>
      <c r="E45" s="468"/>
      <c r="F45" s="545"/>
      <c r="G45" s="545"/>
    </row>
    <row r="46" spans="1:7">
      <c r="A46" s="723" t="s">
        <v>1336</v>
      </c>
      <c r="B46" s="724" t="s">
        <v>1337</v>
      </c>
      <c r="C46" s="715">
        <f>SUM(C47:C54,C56,C58,C60:C64)</f>
        <v>3218.9340000000002</v>
      </c>
      <c r="D46" s="705" t="s">
        <v>1338</v>
      </c>
      <c r="E46" s="468"/>
      <c r="F46" s="545"/>
      <c r="G46" s="545"/>
    </row>
    <row r="47" spans="1:7">
      <c r="A47" s="708" t="s">
        <v>1339</v>
      </c>
      <c r="B47" s="17" t="s">
        <v>1340</v>
      </c>
      <c r="C47" s="224">
        <v>0</v>
      </c>
      <c r="D47" s="705"/>
      <c r="E47" s="468"/>
      <c r="F47" s="545"/>
      <c r="G47" s="545"/>
    </row>
    <row r="48" spans="1:7">
      <c r="A48" s="708" t="s">
        <v>1341</v>
      </c>
      <c r="B48" s="17" t="s">
        <v>1342</v>
      </c>
      <c r="C48" s="224">
        <v>0</v>
      </c>
      <c r="D48" s="705"/>
      <c r="E48" s="468"/>
      <c r="F48" s="545"/>
      <c r="G48" s="545"/>
    </row>
    <row r="49" spans="1:7">
      <c r="A49" s="708" t="s">
        <v>1343</v>
      </c>
      <c r="B49" s="17" t="s">
        <v>1344</v>
      </c>
      <c r="C49" s="224">
        <v>0</v>
      </c>
      <c r="D49" s="705"/>
      <c r="E49" s="468"/>
      <c r="F49" s="545"/>
      <c r="G49" s="545"/>
    </row>
    <row r="50" spans="1:7">
      <c r="A50" s="708" t="s">
        <v>1345</v>
      </c>
      <c r="B50" s="17" t="s">
        <v>1346</v>
      </c>
      <c r="C50" s="718">
        <v>0</v>
      </c>
      <c r="D50" s="705"/>
      <c r="E50" s="468"/>
      <c r="F50" s="545"/>
      <c r="G50" s="545"/>
    </row>
    <row r="51" spans="1:7">
      <c r="A51" s="708" t="s">
        <v>1347</v>
      </c>
      <c r="B51" s="17" t="s">
        <v>1348</v>
      </c>
      <c r="C51" s="718">
        <v>0</v>
      </c>
      <c r="D51" s="705"/>
      <c r="E51" s="468"/>
      <c r="F51" s="545"/>
      <c r="G51" s="545"/>
    </row>
    <row r="52" spans="1:7">
      <c r="A52" s="708" t="s">
        <v>1349</v>
      </c>
      <c r="B52" s="17" t="s">
        <v>1350</v>
      </c>
      <c r="C52" s="718">
        <v>0</v>
      </c>
      <c r="D52" s="705"/>
      <c r="E52" s="468"/>
      <c r="F52" s="545"/>
      <c r="G52" s="545"/>
    </row>
    <row r="53" spans="1:7">
      <c r="A53" s="708" t="s">
        <v>1351</v>
      </c>
      <c r="B53" s="17" t="s">
        <v>1352</v>
      </c>
      <c r="C53" s="718">
        <v>0</v>
      </c>
      <c r="D53" s="705"/>
      <c r="E53" s="468"/>
      <c r="F53" s="545"/>
      <c r="G53" s="545"/>
    </row>
    <row r="54" spans="1:7">
      <c r="A54" s="708" t="s">
        <v>1353</v>
      </c>
      <c r="B54" s="17" t="s">
        <v>1354</v>
      </c>
      <c r="C54" s="718">
        <v>0</v>
      </c>
      <c r="D54" s="705"/>
      <c r="E54" s="468"/>
      <c r="F54" s="545"/>
      <c r="G54" s="545"/>
    </row>
    <row r="55" spans="1:7">
      <c r="A55" s="708" t="s">
        <v>1355</v>
      </c>
      <c r="B55" s="17" t="s">
        <v>1356</v>
      </c>
      <c r="C55" s="718">
        <v>0</v>
      </c>
      <c r="D55" s="705"/>
      <c r="E55" s="468"/>
      <c r="F55" s="545"/>
      <c r="G55" s="545"/>
    </row>
    <row r="56" spans="1:7">
      <c r="A56" s="708" t="s">
        <v>1357</v>
      </c>
      <c r="B56" s="17" t="s">
        <v>1358</v>
      </c>
      <c r="C56" s="718">
        <v>0</v>
      </c>
      <c r="D56" s="705"/>
      <c r="E56" s="468"/>
      <c r="F56" s="545"/>
      <c r="G56" s="545"/>
    </row>
    <row r="57" spans="1:7">
      <c r="A57" s="708" t="s">
        <v>1359</v>
      </c>
      <c r="B57" s="17" t="s">
        <v>1356</v>
      </c>
      <c r="C57" s="718">
        <v>0</v>
      </c>
      <c r="D57" s="705"/>
      <c r="E57" s="468"/>
      <c r="F57" s="545"/>
      <c r="G57" s="545"/>
    </row>
    <row r="58" spans="1:7">
      <c r="A58" s="708" t="s">
        <v>1360</v>
      </c>
      <c r="B58" s="17" t="s">
        <v>1361</v>
      </c>
      <c r="C58" s="726">
        <v>0</v>
      </c>
      <c r="D58" s="705"/>
      <c r="E58" s="468"/>
      <c r="F58" s="545"/>
      <c r="G58" s="545"/>
    </row>
    <row r="59" spans="1:7">
      <c r="A59" s="708" t="s">
        <v>1362</v>
      </c>
      <c r="B59" s="17" t="s">
        <v>1356</v>
      </c>
      <c r="C59" s="718">
        <v>0</v>
      </c>
      <c r="D59" s="705"/>
      <c r="E59" s="468"/>
      <c r="F59" s="545"/>
      <c r="G59" s="545"/>
    </row>
    <row r="60" spans="1:7">
      <c r="A60" s="708" t="s">
        <v>1363</v>
      </c>
      <c r="B60" s="17" t="s">
        <v>1364</v>
      </c>
      <c r="C60" s="718">
        <v>0</v>
      </c>
      <c r="D60" s="705"/>
      <c r="E60" s="468"/>
      <c r="F60" s="545"/>
      <c r="G60" s="545"/>
    </row>
    <row r="61" spans="1:7">
      <c r="A61" s="708" t="s">
        <v>1365</v>
      </c>
      <c r="B61" s="17" t="s">
        <v>1366</v>
      </c>
      <c r="C61" s="718">
        <v>0</v>
      </c>
      <c r="D61" s="705"/>
      <c r="E61" s="468"/>
      <c r="F61" s="545"/>
      <c r="G61" s="545"/>
    </row>
    <row r="62" spans="1:7">
      <c r="A62" s="708" t="s">
        <v>1367</v>
      </c>
      <c r="B62" s="17" t="s">
        <v>1368</v>
      </c>
      <c r="C62" s="718">
        <v>3218.9340000000002</v>
      </c>
      <c r="D62" s="705"/>
      <c r="E62" s="468"/>
      <c r="F62" s="545"/>
      <c r="G62" s="545"/>
    </row>
    <row r="63" spans="1:7">
      <c r="A63" s="708" t="s">
        <v>1369</v>
      </c>
      <c r="B63" s="17" t="s">
        <v>1370</v>
      </c>
      <c r="C63" s="718">
        <v>0</v>
      </c>
      <c r="D63" s="705"/>
      <c r="E63" s="468"/>
      <c r="F63" s="545"/>
      <c r="G63" s="545"/>
    </row>
    <row r="64" spans="1:7">
      <c r="A64" s="708" t="s">
        <v>1371</v>
      </c>
      <c r="B64" s="17" t="s">
        <v>1372</v>
      </c>
      <c r="C64" s="718">
        <v>0</v>
      </c>
      <c r="D64" s="705"/>
      <c r="E64" s="468"/>
      <c r="F64" s="545"/>
      <c r="G64" s="545"/>
    </row>
    <row r="65" spans="1:7">
      <c r="A65" s="708" t="s">
        <v>1373</v>
      </c>
      <c r="B65" s="17" t="s">
        <v>1356</v>
      </c>
      <c r="C65" s="718">
        <v>0</v>
      </c>
      <c r="D65" s="705"/>
      <c r="E65" s="468"/>
      <c r="F65" s="545"/>
      <c r="G65" s="545"/>
    </row>
    <row r="66" spans="1:7">
      <c r="A66" s="723" t="s">
        <v>1374</v>
      </c>
      <c r="B66" s="724" t="s">
        <v>1375</v>
      </c>
      <c r="C66" s="727">
        <f>SUM(C67,C74,C75)</f>
        <v>3324.9100000000003</v>
      </c>
      <c r="D66" s="705" t="s">
        <v>1376</v>
      </c>
      <c r="E66" s="468"/>
      <c r="F66" s="545"/>
      <c r="G66" s="545"/>
    </row>
    <row r="67" spans="1:7">
      <c r="A67" s="725" t="s">
        <v>1377</v>
      </c>
      <c r="B67" s="14" t="s">
        <v>1378</v>
      </c>
      <c r="C67" s="728">
        <f>SUM(C68:C73)</f>
        <v>3322.36</v>
      </c>
      <c r="D67" s="705" t="s">
        <v>1379</v>
      </c>
      <c r="E67" s="468"/>
      <c r="F67" s="545"/>
      <c r="G67" s="545"/>
    </row>
    <row r="68" spans="1:7">
      <c r="A68" s="708" t="s">
        <v>1380</v>
      </c>
      <c r="B68" s="38" t="s">
        <v>1381</v>
      </c>
      <c r="C68" s="279">
        <v>0</v>
      </c>
      <c r="D68" s="705"/>
      <c r="E68" s="468"/>
      <c r="F68" s="545"/>
      <c r="G68" s="545"/>
    </row>
    <row r="69" spans="1:7">
      <c r="A69" s="708" t="s">
        <v>1382</v>
      </c>
      <c r="B69" s="17" t="s">
        <v>1383</v>
      </c>
      <c r="C69" s="279">
        <v>0</v>
      </c>
      <c r="D69" s="705"/>
      <c r="E69" s="468"/>
      <c r="F69" s="545"/>
      <c r="G69" s="545"/>
    </row>
    <row r="70" spans="1:7">
      <c r="A70" s="708" t="s">
        <v>1384</v>
      </c>
      <c r="B70" s="17" t="s">
        <v>1385</v>
      </c>
      <c r="C70" s="279">
        <v>0</v>
      </c>
      <c r="D70" s="705"/>
      <c r="E70" s="468"/>
      <c r="F70" s="545"/>
      <c r="G70" s="545"/>
    </row>
    <row r="71" spans="1:7">
      <c r="A71" s="708" t="s">
        <v>1386</v>
      </c>
      <c r="B71" s="17" t="s">
        <v>1387</v>
      </c>
      <c r="C71" s="718">
        <v>0</v>
      </c>
      <c r="D71" s="705"/>
      <c r="E71" s="468"/>
      <c r="F71" s="545"/>
      <c r="G71" s="545"/>
    </row>
    <row r="72" spans="1:7">
      <c r="A72" s="708" t="s">
        <v>1388</v>
      </c>
      <c r="B72" s="17" t="s">
        <v>1389</v>
      </c>
      <c r="C72" s="718">
        <v>0</v>
      </c>
      <c r="D72" s="705"/>
      <c r="E72" s="468"/>
      <c r="F72" s="545"/>
      <c r="G72" s="545"/>
    </row>
    <row r="73" spans="1:7">
      <c r="A73" s="708" t="s">
        <v>1390</v>
      </c>
      <c r="B73" s="17" t="s">
        <v>1391</v>
      </c>
      <c r="C73" s="718">
        <v>3322.36</v>
      </c>
      <c r="D73" s="705"/>
      <c r="E73" s="468"/>
      <c r="F73" s="545"/>
      <c r="G73" s="545"/>
    </row>
    <row r="74" spans="1:7">
      <c r="A74" s="725" t="s">
        <v>1392</v>
      </c>
      <c r="B74" s="14" t="s">
        <v>1393</v>
      </c>
      <c r="C74" s="729">
        <v>0</v>
      </c>
      <c r="D74" s="705" t="s">
        <v>1394</v>
      </c>
      <c r="E74" s="468"/>
      <c r="F74" s="545"/>
      <c r="G74" s="545"/>
    </row>
    <row r="75" spans="1:7">
      <c r="A75" s="725" t="s">
        <v>1395</v>
      </c>
      <c r="B75" s="14" t="s">
        <v>1396</v>
      </c>
      <c r="C75" s="729">
        <v>2.5499999999999998</v>
      </c>
      <c r="D75" s="705" t="s">
        <v>1397</v>
      </c>
      <c r="E75" s="468"/>
      <c r="F75" s="545"/>
      <c r="G75" s="545"/>
    </row>
    <row r="76" spans="1:7">
      <c r="A76" s="721" t="s">
        <v>1398</v>
      </c>
      <c r="B76" s="27" t="s">
        <v>1399</v>
      </c>
      <c r="C76" s="715">
        <f>C77-C84</f>
        <v>0</v>
      </c>
      <c r="D76" s="705"/>
      <c r="E76" s="468"/>
      <c r="F76" s="545"/>
      <c r="G76" s="545"/>
    </row>
    <row r="77" spans="1:7">
      <c r="A77" s="723" t="s">
        <v>1400</v>
      </c>
      <c r="B77" s="724" t="s">
        <v>1401</v>
      </c>
      <c r="C77" s="727">
        <f>SUM(C78:C82)</f>
        <v>0</v>
      </c>
      <c r="D77" s="705"/>
      <c r="E77" s="468"/>
      <c r="F77" s="545"/>
      <c r="G77" s="545"/>
    </row>
    <row r="78" spans="1:7">
      <c r="A78" s="730" t="s">
        <v>1402</v>
      </c>
      <c r="B78" s="17" t="s">
        <v>1403</v>
      </c>
      <c r="C78" s="731">
        <v>0</v>
      </c>
      <c r="D78" s="705"/>
      <c r="E78" s="468"/>
      <c r="F78" s="545"/>
      <c r="G78" s="545"/>
    </row>
    <row r="79" spans="1:7">
      <c r="A79" s="730" t="s">
        <v>1404</v>
      </c>
      <c r="B79" s="17" t="s">
        <v>1405</v>
      </c>
      <c r="C79" s="731">
        <v>0</v>
      </c>
      <c r="D79" s="705"/>
      <c r="E79" s="468"/>
      <c r="F79" s="545"/>
      <c r="G79" s="545"/>
    </row>
    <row r="80" spans="1:7">
      <c r="A80" s="730" t="s">
        <v>1406</v>
      </c>
      <c r="B80" s="17" t="s">
        <v>1407</v>
      </c>
      <c r="C80" s="731">
        <v>0</v>
      </c>
      <c r="D80" s="705"/>
      <c r="E80" s="468"/>
      <c r="F80" s="545"/>
      <c r="G80" s="545"/>
    </row>
    <row r="81" spans="1:7">
      <c r="A81" s="730" t="s">
        <v>1408</v>
      </c>
      <c r="B81" s="17" t="s">
        <v>1409</v>
      </c>
      <c r="C81" s="731">
        <v>0</v>
      </c>
      <c r="D81" s="705"/>
      <c r="E81" s="468"/>
      <c r="F81" s="545"/>
      <c r="G81" s="545"/>
    </row>
    <row r="82" spans="1:7">
      <c r="A82" s="730" t="s">
        <v>1410</v>
      </c>
      <c r="B82" s="732" t="s">
        <v>1411</v>
      </c>
      <c r="C82" s="731">
        <v>0</v>
      </c>
      <c r="D82" s="705"/>
      <c r="E82" s="468"/>
      <c r="F82" s="545"/>
      <c r="G82" s="545"/>
    </row>
    <row r="83" spans="1:7">
      <c r="A83" s="733" t="s">
        <v>1412</v>
      </c>
      <c r="B83" s="734" t="s">
        <v>1413</v>
      </c>
      <c r="C83" s="735">
        <v>0</v>
      </c>
      <c r="D83" s="705"/>
      <c r="E83" s="468"/>
      <c r="F83" s="545"/>
      <c r="G83" s="545"/>
    </row>
    <row r="84" spans="1:7">
      <c r="A84" s="723" t="s">
        <v>1414</v>
      </c>
      <c r="B84" s="736" t="s">
        <v>1415</v>
      </c>
      <c r="C84" s="727">
        <f>SUM(C85,C88,C89,C90)</f>
        <v>0</v>
      </c>
      <c r="D84" s="705"/>
      <c r="E84" s="468"/>
      <c r="F84" s="545"/>
      <c r="G84" s="545"/>
    </row>
    <row r="85" spans="1:7">
      <c r="A85" s="733" t="s">
        <v>1416</v>
      </c>
      <c r="B85" s="737" t="s">
        <v>1417</v>
      </c>
      <c r="C85" s="729">
        <v>0</v>
      </c>
      <c r="D85" s="705"/>
      <c r="E85" s="468"/>
      <c r="F85" s="545"/>
      <c r="G85" s="545"/>
    </row>
    <row r="86" spans="1:7">
      <c r="A86" s="733" t="s">
        <v>1418</v>
      </c>
      <c r="B86" s="738" t="s">
        <v>1419</v>
      </c>
      <c r="C86" s="718">
        <v>0</v>
      </c>
      <c r="D86" s="705"/>
      <c r="E86" s="468"/>
      <c r="F86" s="545"/>
      <c r="G86" s="545"/>
    </row>
    <row r="87" spans="1:7">
      <c r="A87" s="733" t="s">
        <v>1420</v>
      </c>
      <c r="B87" s="738" t="s">
        <v>1421</v>
      </c>
      <c r="C87" s="718">
        <v>0</v>
      </c>
      <c r="D87" s="705"/>
      <c r="E87" s="468"/>
      <c r="F87" s="545"/>
      <c r="G87" s="545"/>
    </row>
    <row r="88" spans="1:7">
      <c r="A88" s="733" t="s">
        <v>1422</v>
      </c>
      <c r="B88" s="737" t="s">
        <v>1423</v>
      </c>
      <c r="C88" s="718">
        <v>0</v>
      </c>
      <c r="D88" s="705"/>
      <c r="E88" s="468"/>
      <c r="F88" s="545"/>
      <c r="G88" s="545"/>
    </row>
    <row r="89" spans="1:7">
      <c r="A89" s="733" t="s">
        <v>1424</v>
      </c>
      <c r="B89" s="737" t="s">
        <v>1425</v>
      </c>
      <c r="C89" s="718">
        <v>0</v>
      </c>
      <c r="D89" s="705"/>
      <c r="E89" s="468"/>
      <c r="F89" s="545"/>
      <c r="G89" s="545"/>
    </row>
    <row r="90" spans="1:7">
      <c r="A90" s="733" t="s">
        <v>1426</v>
      </c>
      <c r="B90" s="737" t="s">
        <v>1427</v>
      </c>
      <c r="C90" s="718">
        <v>0</v>
      </c>
      <c r="D90" s="705"/>
      <c r="E90" s="468"/>
      <c r="F90" s="545"/>
      <c r="G90" s="545"/>
    </row>
    <row r="91" spans="1:7">
      <c r="A91" s="733" t="s">
        <v>1428</v>
      </c>
      <c r="B91" s="739" t="s">
        <v>1429</v>
      </c>
      <c r="C91" s="740">
        <v>0</v>
      </c>
      <c r="D91" s="705"/>
      <c r="E91" s="468"/>
      <c r="F91" s="545"/>
      <c r="G91" s="545"/>
    </row>
    <row r="92" spans="1:7" ht="31.5">
      <c r="A92" s="216" t="s">
        <v>1430</v>
      </c>
      <c r="B92" s="741" t="s">
        <v>1431</v>
      </c>
      <c r="C92" s="719">
        <v>-1.7</v>
      </c>
      <c r="D92" s="720" t="s">
        <v>1432</v>
      </c>
      <c r="E92" s="468"/>
      <c r="F92" s="545"/>
      <c r="G92" s="545"/>
    </row>
    <row r="93" spans="1:7">
      <c r="A93" s="721" t="s">
        <v>1433</v>
      </c>
      <c r="B93" s="741" t="s">
        <v>1434</v>
      </c>
      <c r="C93" s="715">
        <f>C94-C95</f>
        <v>0</v>
      </c>
      <c r="D93" s="705"/>
      <c r="E93" s="468"/>
      <c r="F93" s="545"/>
      <c r="G93" s="545"/>
    </row>
    <row r="94" spans="1:7">
      <c r="A94" s="725" t="s">
        <v>1435</v>
      </c>
      <c r="B94" s="738" t="s">
        <v>1436</v>
      </c>
      <c r="C94" s="742">
        <v>0</v>
      </c>
      <c r="D94" s="705"/>
      <c r="E94" s="468"/>
      <c r="F94" s="545"/>
      <c r="G94" s="545"/>
    </row>
    <row r="95" spans="1:7">
      <c r="A95" s="725" t="s">
        <v>1437</v>
      </c>
      <c r="B95" s="738" t="s">
        <v>1438</v>
      </c>
      <c r="C95" s="742">
        <v>0</v>
      </c>
      <c r="D95" s="705"/>
      <c r="E95" s="468"/>
      <c r="F95" s="545"/>
      <c r="G95" s="545"/>
    </row>
    <row r="96" spans="1:7">
      <c r="A96" s="721" t="s">
        <v>1439</v>
      </c>
      <c r="B96" s="743" t="s">
        <v>1440</v>
      </c>
      <c r="C96" s="715">
        <f>C38+C39+C45+C76-C92+C93</f>
        <v>-115.0115600000001</v>
      </c>
      <c r="D96" s="705" t="s">
        <v>1441</v>
      </c>
      <c r="E96" s="468"/>
      <c r="F96" s="545"/>
      <c r="G96" s="545"/>
    </row>
    <row r="97" spans="1:7" ht="15.75" thickBot="1">
      <c r="A97" s="611" t="s">
        <v>1442</v>
      </c>
      <c r="B97" s="744" t="s">
        <v>1443</v>
      </c>
      <c r="C97" s="745">
        <v>0</v>
      </c>
      <c r="D97" s="746"/>
      <c r="E97" s="468"/>
      <c r="F97" s="545"/>
      <c r="G97" s="545"/>
    </row>
    <row r="98" spans="1:7">
      <c r="A98" s="540"/>
      <c r="B98" s="542"/>
      <c r="C98" s="542"/>
      <c r="D98" s="467"/>
      <c r="E98" s="468"/>
      <c r="F98" s="545"/>
      <c r="G98" s="545"/>
    </row>
    <row r="99" spans="1:7">
      <c r="A99" s="543"/>
      <c r="B99" s="544"/>
      <c r="C99" s="544"/>
      <c r="D99" s="3"/>
      <c r="E99" s="545"/>
      <c r="F99" s="545"/>
      <c r="G99" s="545"/>
    </row>
    <row r="100" spans="1:7" ht="15.75" customHeight="1">
      <c r="A100" s="747"/>
      <c r="B100" s="747"/>
      <c r="C100" s="747"/>
      <c r="D100" s="747"/>
      <c r="E100" s="748"/>
      <c r="F100" s="3"/>
      <c r="G100" s="3"/>
    </row>
    <row r="101" spans="1:7" ht="15" customHeight="1">
      <c r="A101" s="747"/>
      <c r="B101" s="747"/>
      <c r="C101" s="747"/>
      <c r="D101" s="747"/>
      <c r="E101" s="749"/>
      <c r="F101" s="3"/>
      <c r="G101" s="3"/>
    </row>
    <row r="102" spans="1:7">
      <c r="A102" s="543"/>
      <c r="B102" s="544"/>
      <c r="C102" s="544"/>
      <c r="D102" s="3"/>
      <c r="E102" s="545"/>
      <c r="F102" s="545"/>
      <c r="G102" s="545"/>
    </row>
    <row r="103" spans="1:7">
      <c r="A103" s="543"/>
      <c r="B103" s="544"/>
      <c r="C103" s="544"/>
      <c r="D103" s="3"/>
      <c r="E103" s="545"/>
      <c r="F103" s="545"/>
      <c r="G103" s="545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K14" sqref="K14"/>
    </sheetView>
  </sheetViews>
  <sheetFormatPr defaultRowHeight="15"/>
  <cols>
    <col min="1" max="1" width="9.140625" style="208"/>
    <col min="2" max="2" width="4.5703125" style="208" customWidth="1"/>
    <col min="3" max="3" width="45.85546875" style="208" customWidth="1"/>
    <col min="4" max="4" width="10" style="208" customWidth="1"/>
    <col min="5" max="5" width="14.7109375" style="208" customWidth="1"/>
    <col min="6" max="6" width="13.28515625" style="208" customWidth="1"/>
    <col min="7" max="7" width="14.5703125" style="208" customWidth="1"/>
    <col min="8" max="8" width="10" style="208" customWidth="1"/>
    <col min="9" max="9" width="9.42578125" style="208" customWidth="1"/>
    <col min="10" max="10" width="10.42578125" style="208" customWidth="1"/>
    <col min="11" max="12" width="9.140625" style="208"/>
    <col min="13" max="13" width="11" style="208" customWidth="1"/>
    <col min="14" max="15" width="13.85546875" style="208" customWidth="1"/>
    <col min="16" max="16" width="12.28515625" style="208" customWidth="1"/>
    <col min="17" max="17" width="14.28515625" style="208" customWidth="1"/>
    <col min="18" max="18" width="16.28515625" style="208" customWidth="1"/>
    <col min="19" max="19" width="9.140625" style="208"/>
    <col min="20" max="20" width="23.28515625" style="208" customWidth="1"/>
    <col min="21" max="16384" width="9.140625" style="208"/>
  </cols>
  <sheetData>
    <row r="1" spans="1:24">
      <c r="A1" s="1018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20"/>
    </row>
    <row r="2" spans="1:24">
      <c r="A2" s="1018" t="s">
        <v>1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20"/>
    </row>
    <row r="3" spans="1:24">
      <c r="A3" s="1021"/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3"/>
    </row>
    <row r="4" spans="1:24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24">
      <c r="A5" s="1024" t="s">
        <v>1444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6"/>
    </row>
    <row r="6" spans="1:24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8" spans="1:24" ht="15.75" customHeight="1" thickBot="1">
      <c r="A8" s="3"/>
      <c r="B8" s="750"/>
      <c r="C8" s="697"/>
      <c r="D8" s="697"/>
      <c r="E8" s="697"/>
      <c r="F8" s="697"/>
      <c r="G8" s="697"/>
      <c r="H8" s="697"/>
      <c r="I8" s="697"/>
      <c r="J8" s="697"/>
      <c r="K8" s="3"/>
      <c r="L8" s="1160" t="s">
        <v>1445</v>
      </c>
      <c r="M8" s="1160"/>
      <c r="N8" s="1160"/>
      <c r="O8" s="1160"/>
      <c r="P8" s="1160"/>
      <c r="Q8" s="1160"/>
      <c r="R8" s="1160"/>
      <c r="S8" s="3"/>
      <c r="T8" s="3"/>
      <c r="U8" s="3"/>
      <c r="V8" s="3"/>
      <c r="W8" s="3"/>
      <c r="X8" s="3"/>
    </row>
    <row r="9" spans="1:24" ht="15" customHeight="1">
      <c r="A9" s="545"/>
      <c r="B9" s="1069" t="s">
        <v>4</v>
      </c>
      <c r="C9" s="1151" t="s">
        <v>5</v>
      </c>
      <c r="D9" s="1074" t="s">
        <v>161</v>
      </c>
      <c r="E9" s="1077" t="s">
        <v>784</v>
      </c>
      <c r="F9" s="1069" t="s">
        <v>1446</v>
      </c>
      <c r="G9" s="1147" t="s">
        <v>875</v>
      </c>
      <c r="H9" s="1148"/>
      <c r="I9" s="1148"/>
      <c r="J9" s="1148"/>
      <c r="K9" s="1148"/>
      <c r="L9" s="1148"/>
      <c r="M9" s="1148"/>
      <c r="N9" s="1148"/>
      <c r="O9" s="1149"/>
      <c r="P9" s="1069" t="s">
        <v>787</v>
      </c>
      <c r="Q9" s="1077" t="s">
        <v>788</v>
      </c>
      <c r="R9" s="1161" t="s">
        <v>493</v>
      </c>
      <c r="S9" s="545"/>
      <c r="T9" s="545"/>
      <c r="U9" s="545"/>
      <c r="V9" s="545"/>
      <c r="W9" s="545"/>
      <c r="X9" s="545"/>
    </row>
    <row r="10" spans="1:24" ht="15" customHeight="1">
      <c r="A10" s="545"/>
      <c r="B10" s="1070"/>
      <c r="C10" s="1152"/>
      <c r="D10" s="1075"/>
      <c r="E10" s="1078"/>
      <c r="F10" s="1070"/>
      <c r="G10" s="1085" t="s">
        <v>876</v>
      </c>
      <c r="H10" s="1089" t="s">
        <v>790</v>
      </c>
      <c r="I10" s="1090"/>
      <c r="J10" s="1143"/>
      <c r="K10" s="1089" t="s">
        <v>791</v>
      </c>
      <c r="L10" s="1090"/>
      <c r="M10" s="1090"/>
      <c r="N10" s="1090"/>
      <c r="O10" s="1091"/>
      <c r="P10" s="1070"/>
      <c r="Q10" s="1078"/>
      <c r="R10" s="1162"/>
      <c r="S10" s="545"/>
      <c r="T10" s="545"/>
      <c r="U10" s="545"/>
      <c r="V10" s="545"/>
      <c r="W10" s="545"/>
      <c r="X10" s="545"/>
    </row>
    <row r="11" spans="1:24" ht="32.25" customHeight="1">
      <c r="A11" s="545"/>
      <c r="B11" s="1070"/>
      <c r="C11" s="1152"/>
      <c r="D11" s="1075"/>
      <c r="E11" s="1078"/>
      <c r="F11" s="1070"/>
      <c r="G11" s="1086"/>
      <c r="H11" s="1144"/>
      <c r="I11" s="1145"/>
      <c r="J11" s="1146"/>
      <c r="K11" s="1144"/>
      <c r="L11" s="1145"/>
      <c r="M11" s="1145"/>
      <c r="N11" s="1145"/>
      <c r="O11" s="1150"/>
      <c r="P11" s="1070"/>
      <c r="Q11" s="1078"/>
      <c r="R11" s="1162"/>
      <c r="S11" s="545"/>
      <c r="T11" s="545"/>
      <c r="U11" s="545"/>
      <c r="V11" s="545"/>
      <c r="W11" s="545"/>
      <c r="X11" s="545"/>
    </row>
    <row r="12" spans="1:24" ht="92.25" customHeight="1" thickBot="1">
      <c r="A12" s="545"/>
      <c r="B12" s="1071"/>
      <c r="C12" s="1153"/>
      <c r="D12" s="1076"/>
      <c r="E12" s="1079"/>
      <c r="F12" s="1071"/>
      <c r="G12" s="1087"/>
      <c r="H12" s="469" t="s">
        <v>792</v>
      </c>
      <c r="I12" s="469" t="s">
        <v>793</v>
      </c>
      <c r="J12" s="469" t="s">
        <v>794</v>
      </c>
      <c r="K12" s="469" t="s">
        <v>795</v>
      </c>
      <c r="L12" s="469" t="s">
        <v>796</v>
      </c>
      <c r="M12" s="469" t="s">
        <v>797</v>
      </c>
      <c r="N12" s="470" t="s">
        <v>882</v>
      </c>
      <c r="O12" s="751" t="s">
        <v>883</v>
      </c>
      <c r="P12" s="1071"/>
      <c r="Q12" s="1079"/>
      <c r="R12" s="1163"/>
      <c r="S12" s="545"/>
      <c r="T12" s="545"/>
      <c r="U12" s="545"/>
      <c r="V12" s="545"/>
      <c r="W12" s="545"/>
      <c r="X12" s="545"/>
    </row>
    <row r="13" spans="1:24">
      <c r="A13" s="545"/>
      <c r="B13" s="549">
        <v>1</v>
      </c>
      <c r="C13" s="54">
        <v>2</v>
      </c>
      <c r="D13" s="54">
        <v>3</v>
      </c>
      <c r="E13" s="550">
        <v>4</v>
      </c>
      <c r="F13" s="752">
        <v>5</v>
      </c>
      <c r="G13" s="753">
        <v>6</v>
      </c>
      <c r="H13" s="753">
        <v>7</v>
      </c>
      <c r="I13" s="753">
        <v>8</v>
      </c>
      <c r="J13" s="54">
        <v>9</v>
      </c>
      <c r="K13" s="753">
        <v>10</v>
      </c>
      <c r="L13" s="754">
        <v>11</v>
      </c>
      <c r="M13" s="754">
        <v>12</v>
      </c>
      <c r="N13" s="54">
        <v>13</v>
      </c>
      <c r="O13" s="755">
        <v>14</v>
      </c>
      <c r="P13" s="549">
        <v>15</v>
      </c>
      <c r="Q13" s="755">
        <v>16</v>
      </c>
      <c r="R13" s="700">
        <v>17</v>
      </c>
      <c r="S13" s="545"/>
      <c r="T13" s="545"/>
      <c r="U13" s="545"/>
      <c r="V13" s="545"/>
      <c r="W13" s="545"/>
      <c r="X13" s="545"/>
    </row>
    <row r="14" spans="1:24" ht="31.5" customHeight="1">
      <c r="A14" s="545"/>
      <c r="B14" s="144" t="s">
        <v>348</v>
      </c>
      <c r="C14" s="756" t="s">
        <v>1447</v>
      </c>
      <c r="D14" s="486" t="s">
        <v>646</v>
      </c>
      <c r="E14" s="757">
        <f>SUM(F14,P14,Q14)</f>
        <v>3334.51</v>
      </c>
      <c r="F14" s="758">
        <f>SUM(G14:O14)</f>
        <v>12.15</v>
      </c>
      <c r="G14" s="759">
        <v>0.4</v>
      </c>
      <c r="H14" s="760">
        <v>3.45</v>
      </c>
      <c r="I14" s="760">
        <v>0.4</v>
      </c>
      <c r="J14" s="760">
        <v>1.45</v>
      </c>
      <c r="K14" s="760">
        <v>1.2</v>
      </c>
      <c r="L14" s="761">
        <v>5.25</v>
      </c>
      <c r="M14" s="760">
        <v>0</v>
      </c>
      <c r="N14" s="759">
        <v>0</v>
      </c>
      <c r="O14" s="762">
        <v>0</v>
      </c>
      <c r="P14" s="763">
        <v>0</v>
      </c>
      <c r="Q14" s="235">
        <v>3322.36</v>
      </c>
      <c r="R14" s="764" t="s">
        <v>1448</v>
      </c>
      <c r="S14" s="545"/>
      <c r="T14" s="545"/>
      <c r="U14" s="545"/>
      <c r="V14" s="545"/>
      <c r="W14" s="545"/>
      <c r="X14" s="545"/>
    </row>
    <row r="15" spans="1:24" ht="45" customHeight="1">
      <c r="A15" s="545"/>
      <c r="B15" s="63" t="s">
        <v>352</v>
      </c>
      <c r="C15" s="492" t="s">
        <v>1449</v>
      </c>
      <c r="D15" s="486" t="s">
        <v>646</v>
      </c>
      <c r="E15" s="757">
        <f>SUM(F15,P15,Q15)</f>
        <v>0</v>
      </c>
      <c r="F15" s="758">
        <f>SUM(G15:O15)</f>
        <v>0</v>
      </c>
      <c r="G15" s="627">
        <v>0</v>
      </c>
      <c r="H15" s="627">
        <v>0</v>
      </c>
      <c r="I15" s="627">
        <v>0</v>
      </c>
      <c r="J15" s="627">
        <v>0</v>
      </c>
      <c r="K15" s="627">
        <v>0</v>
      </c>
      <c r="L15" s="627">
        <v>0</v>
      </c>
      <c r="M15" s="627">
        <v>0</v>
      </c>
      <c r="N15" s="627">
        <v>0</v>
      </c>
      <c r="O15" s="280">
        <v>0</v>
      </c>
      <c r="P15" s="765">
        <v>0</v>
      </c>
      <c r="Q15" s="243">
        <v>0</v>
      </c>
      <c r="R15" s="766" t="s">
        <v>1450</v>
      </c>
      <c r="S15" s="545"/>
      <c r="T15" s="545"/>
      <c r="U15" s="545"/>
      <c r="V15" s="545"/>
      <c r="W15" s="545"/>
      <c r="X15" s="545"/>
    </row>
    <row r="16" spans="1:24" ht="47.25" customHeight="1">
      <c r="A16" s="545"/>
      <c r="B16" s="63" t="s">
        <v>365</v>
      </c>
      <c r="C16" s="756" t="s">
        <v>1451</v>
      </c>
      <c r="D16" s="486" t="s">
        <v>646</v>
      </c>
      <c r="E16" s="767">
        <f>SUM(E14,E15)</f>
        <v>3334.51</v>
      </c>
      <c r="F16" s="768">
        <f>SUM(F14,F15)</f>
        <v>12.15</v>
      </c>
      <c r="G16" s="639">
        <f t="shared" ref="G16:Q16" si="0">SUM(G14,G15)</f>
        <v>0.4</v>
      </c>
      <c r="H16" s="639">
        <f t="shared" si="0"/>
        <v>3.45</v>
      </c>
      <c r="I16" s="639">
        <f t="shared" si="0"/>
        <v>0.4</v>
      </c>
      <c r="J16" s="639">
        <f t="shared" si="0"/>
        <v>1.45</v>
      </c>
      <c r="K16" s="639">
        <f t="shared" si="0"/>
        <v>1.2</v>
      </c>
      <c r="L16" s="639">
        <f t="shared" si="0"/>
        <v>5.25</v>
      </c>
      <c r="M16" s="639">
        <f t="shared" si="0"/>
        <v>0</v>
      </c>
      <c r="N16" s="639">
        <f t="shared" si="0"/>
        <v>0</v>
      </c>
      <c r="O16" s="769">
        <f t="shared" si="0"/>
        <v>0</v>
      </c>
      <c r="P16" s="768">
        <f t="shared" si="0"/>
        <v>0</v>
      </c>
      <c r="Q16" s="639">
        <f t="shared" si="0"/>
        <v>3322.36</v>
      </c>
      <c r="R16" s="770"/>
      <c r="S16" s="545"/>
      <c r="T16" s="545"/>
      <c r="U16" s="545"/>
      <c r="V16" s="545"/>
      <c r="W16" s="545"/>
      <c r="X16" s="545"/>
    </row>
    <row r="17" spans="1:24" ht="33" customHeight="1">
      <c r="A17" s="545"/>
      <c r="B17" s="63" t="s">
        <v>170</v>
      </c>
      <c r="C17" s="492" t="s">
        <v>907</v>
      </c>
      <c r="D17" s="771" t="s">
        <v>837</v>
      </c>
      <c r="E17" s="772">
        <f>SUM(F17,P17,Q17)</f>
        <v>99.999999999999986</v>
      </c>
      <c r="F17" s="773">
        <f>SUM(G17:O17)</f>
        <v>0.36437137690395283</v>
      </c>
      <c r="G17" s="774">
        <f t="shared" ref="G17:O17" si="1">IF($E$16=0,0,G16/$E$16*100)</f>
        <v>1.1995765494780342E-2</v>
      </c>
      <c r="H17" s="775">
        <f t="shared" si="1"/>
        <v>0.10346347739248045</v>
      </c>
      <c r="I17" s="775">
        <f t="shared" si="1"/>
        <v>1.1995765494780342E-2</v>
      </c>
      <c r="J17" s="775">
        <f t="shared" si="1"/>
        <v>4.3484649918578741E-2</v>
      </c>
      <c r="K17" s="775">
        <f t="shared" si="1"/>
        <v>3.5987296484341028E-2</v>
      </c>
      <c r="L17" s="775">
        <f t="shared" si="1"/>
        <v>0.15744442211899198</v>
      </c>
      <c r="M17" s="775">
        <f t="shared" si="1"/>
        <v>0</v>
      </c>
      <c r="N17" s="775">
        <f t="shared" si="1"/>
        <v>0</v>
      </c>
      <c r="O17" s="774">
        <f t="shared" si="1"/>
        <v>0</v>
      </c>
      <c r="P17" s="776">
        <f t="shared" ref="P17" si="2">IF($E$16=0,0,P16/$E$16*100)</f>
        <v>0</v>
      </c>
      <c r="Q17" s="777">
        <f t="shared" ref="Q17" si="3">IF($E$16=0,0,Q16/$E$16*100)</f>
        <v>99.635628623096039</v>
      </c>
      <c r="R17" s="770"/>
      <c r="S17" s="545"/>
      <c r="T17" s="545"/>
      <c r="U17" s="545"/>
      <c r="V17" s="545"/>
      <c r="W17" s="545"/>
      <c r="X17" s="545"/>
    </row>
    <row r="18" spans="1:24" ht="48" customHeight="1">
      <c r="A18" s="545"/>
      <c r="B18" s="63" t="s">
        <v>185</v>
      </c>
      <c r="C18" s="492" t="s">
        <v>1452</v>
      </c>
      <c r="D18" s="486" t="s">
        <v>646</v>
      </c>
      <c r="E18" s="767">
        <f>SUM(F18,P18,Q18)</f>
        <v>2.5499999999999998</v>
      </c>
      <c r="F18" s="773">
        <f>SUM(G18:O18)</f>
        <v>0</v>
      </c>
      <c r="G18" s="778">
        <v>0</v>
      </c>
      <c r="H18" s="778">
        <v>0</v>
      </c>
      <c r="I18" s="778">
        <v>0</v>
      </c>
      <c r="J18" s="778">
        <v>0</v>
      </c>
      <c r="K18" s="778">
        <v>0</v>
      </c>
      <c r="L18" s="778">
        <v>0</v>
      </c>
      <c r="M18" s="778">
        <v>0</v>
      </c>
      <c r="N18" s="778">
        <v>0</v>
      </c>
      <c r="O18" s="779">
        <v>0</v>
      </c>
      <c r="P18" s="780">
        <v>0</v>
      </c>
      <c r="Q18" s="778">
        <v>2.5499999999999998</v>
      </c>
      <c r="R18" s="766" t="s">
        <v>1453</v>
      </c>
      <c r="S18" s="545"/>
      <c r="T18" s="545"/>
      <c r="U18" s="545"/>
      <c r="V18" s="545"/>
      <c r="W18" s="545"/>
      <c r="X18" s="545"/>
    </row>
    <row r="19" spans="1:24">
      <c r="A19" s="545"/>
      <c r="B19" s="242" t="s">
        <v>196</v>
      </c>
      <c r="C19" s="781" t="s">
        <v>1454</v>
      </c>
      <c r="D19" s="486" t="s">
        <v>646</v>
      </c>
      <c r="E19" s="767">
        <f>SUM(E14,E15,E18)</f>
        <v>3337.0600000000004</v>
      </c>
      <c r="F19" s="768">
        <f>SUM(F14,F15,F18)</f>
        <v>12.15</v>
      </c>
      <c r="G19" s="639">
        <f t="shared" ref="G19:Q19" si="4">SUM(G14,G15,G18)</f>
        <v>0.4</v>
      </c>
      <c r="H19" s="639">
        <f t="shared" si="4"/>
        <v>3.45</v>
      </c>
      <c r="I19" s="639">
        <f t="shared" si="4"/>
        <v>0.4</v>
      </c>
      <c r="J19" s="639">
        <f t="shared" si="4"/>
        <v>1.45</v>
      </c>
      <c r="K19" s="639">
        <f t="shared" si="4"/>
        <v>1.2</v>
      </c>
      <c r="L19" s="639">
        <f t="shared" si="4"/>
        <v>5.25</v>
      </c>
      <c r="M19" s="639">
        <f t="shared" si="4"/>
        <v>0</v>
      </c>
      <c r="N19" s="639">
        <f t="shared" si="4"/>
        <v>0</v>
      </c>
      <c r="O19" s="769">
        <f t="shared" si="4"/>
        <v>0</v>
      </c>
      <c r="P19" s="768">
        <f t="shared" si="4"/>
        <v>0</v>
      </c>
      <c r="Q19" s="639">
        <f t="shared" si="4"/>
        <v>3324.9100000000003</v>
      </c>
      <c r="R19" s="770"/>
      <c r="S19" s="545"/>
      <c r="T19" s="545"/>
      <c r="U19" s="545"/>
      <c r="V19" s="545"/>
      <c r="W19" s="545"/>
      <c r="X19" s="545"/>
    </row>
    <row r="20" spans="1:24" ht="56.25">
      <c r="A20" s="545"/>
      <c r="B20" s="216" t="s">
        <v>204</v>
      </c>
      <c r="C20" s="782" t="s">
        <v>1455</v>
      </c>
      <c r="D20" s="486" t="s">
        <v>646</v>
      </c>
      <c r="E20" s="783">
        <f>SUM(F20,P20,Q20)</f>
        <v>3220.3490299999999</v>
      </c>
      <c r="F20" s="784">
        <f>SUM(G20:O20)</f>
        <v>1.4144399999999999</v>
      </c>
      <c r="G20" s="785">
        <v>0.35202</v>
      </c>
      <c r="H20" s="1154">
        <v>0.37766</v>
      </c>
      <c r="I20" s="1155"/>
      <c r="J20" s="1156"/>
      <c r="K20" s="786">
        <v>0.23204</v>
      </c>
      <c r="L20" s="786">
        <v>0.45272000000000001</v>
      </c>
      <c r="M20" s="786">
        <v>0</v>
      </c>
      <c r="N20" s="786">
        <v>0</v>
      </c>
      <c r="O20" s="787">
        <v>0</v>
      </c>
      <c r="P20" s="788">
        <v>0</v>
      </c>
      <c r="Q20" s="789">
        <v>3218.9345899999998</v>
      </c>
      <c r="R20" s="764" t="s">
        <v>1456</v>
      </c>
      <c r="S20" s="545"/>
      <c r="T20" s="545"/>
      <c r="U20" s="545"/>
      <c r="V20" s="545"/>
      <c r="W20" s="545"/>
      <c r="X20" s="545"/>
    </row>
    <row r="21" spans="1:24" ht="90">
      <c r="A21" s="545"/>
      <c r="B21" s="242" t="s">
        <v>206</v>
      </c>
      <c r="C21" s="790" t="s">
        <v>1457</v>
      </c>
      <c r="D21" s="486" t="s">
        <v>646</v>
      </c>
      <c r="E21" s="767">
        <f>SUM(F21,P21,Q21)</f>
        <v>0</v>
      </c>
      <c r="F21" s="768">
        <f>SUM(G21:O21)</f>
        <v>0</v>
      </c>
      <c r="G21" s="628">
        <v>0</v>
      </c>
      <c r="H21" s="628">
        <v>0</v>
      </c>
      <c r="I21" s="628">
        <v>0</v>
      </c>
      <c r="J21" s="791">
        <v>0</v>
      </c>
      <c r="K21" s="792">
        <v>0</v>
      </c>
      <c r="L21" s="792">
        <v>0</v>
      </c>
      <c r="M21" s="793">
        <v>0</v>
      </c>
      <c r="N21" s="793">
        <v>0</v>
      </c>
      <c r="O21" s="794">
        <v>0</v>
      </c>
      <c r="P21" s="795">
        <v>0</v>
      </c>
      <c r="Q21" s="796">
        <v>0</v>
      </c>
      <c r="R21" s="764" t="s">
        <v>1458</v>
      </c>
      <c r="S21" s="545"/>
      <c r="T21" s="545"/>
      <c r="U21" s="545"/>
      <c r="V21" s="545"/>
      <c r="W21" s="545"/>
      <c r="X21" s="545"/>
    </row>
    <row r="22" spans="1:24" ht="15.75" thickBot="1">
      <c r="A22" s="545"/>
      <c r="B22" s="611" t="s">
        <v>208</v>
      </c>
      <c r="C22" s="797" t="s">
        <v>1459</v>
      </c>
      <c r="D22" s="798" t="s">
        <v>646</v>
      </c>
      <c r="E22" s="799">
        <f>SUM(F22,P22,Q22)</f>
        <v>-116.71097000000046</v>
      </c>
      <c r="F22" s="800">
        <f>(F20+F21)-F19</f>
        <v>-10.73556</v>
      </c>
      <c r="G22" s="801">
        <f>(G20+G21)-G19</f>
        <v>-4.7980000000000023E-2</v>
      </c>
      <c r="H22" s="1157">
        <f>(H20+H21+I21+J21)-(H19+I19+J19)</f>
        <v>-4.9223400000000002</v>
      </c>
      <c r="I22" s="1158"/>
      <c r="J22" s="1159"/>
      <c r="K22" s="801">
        <f t="shared" ref="K22:Q22" si="5">(K20+K21)-K19</f>
        <v>-0.96795999999999993</v>
      </c>
      <c r="L22" s="801">
        <f t="shared" si="5"/>
        <v>-4.7972799999999998</v>
      </c>
      <c r="M22" s="801">
        <f t="shared" si="5"/>
        <v>0</v>
      </c>
      <c r="N22" s="801">
        <f t="shared" si="5"/>
        <v>0</v>
      </c>
      <c r="O22" s="613">
        <f t="shared" si="5"/>
        <v>0</v>
      </c>
      <c r="P22" s="800">
        <f t="shared" si="5"/>
        <v>0</v>
      </c>
      <c r="Q22" s="801">
        <f t="shared" si="5"/>
        <v>-105.97541000000047</v>
      </c>
      <c r="R22" s="802" t="s">
        <v>1460</v>
      </c>
      <c r="S22" s="545"/>
      <c r="T22" s="545"/>
      <c r="U22" s="545"/>
      <c r="V22" s="545"/>
      <c r="W22" s="545"/>
      <c r="X22" s="545"/>
    </row>
    <row r="23" spans="1:24">
      <c r="A23" s="545"/>
      <c r="B23" s="803"/>
      <c r="C23" s="804"/>
      <c r="D23" s="805"/>
      <c r="E23" s="804"/>
      <c r="F23" s="804"/>
      <c r="G23" s="804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7"/>
      <c r="S23" s="545"/>
      <c r="T23" s="545"/>
      <c r="U23" s="545"/>
      <c r="V23" s="545"/>
      <c r="W23" s="545"/>
      <c r="X23" s="545"/>
    </row>
    <row r="24" spans="1:24">
      <c r="A24" s="545"/>
      <c r="B24" s="803"/>
      <c r="C24" s="804"/>
      <c r="D24" s="805"/>
      <c r="E24" s="804"/>
      <c r="F24" s="804"/>
      <c r="G24" s="804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7"/>
      <c r="S24" s="545"/>
      <c r="T24" s="545"/>
      <c r="U24" s="545"/>
      <c r="V24" s="545"/>
      <c r="W24" s="545"/>
      <c r="X24" s="545"/>
    </row>
    <row r="25" spans="1:24">
      <c r="A25" s="545"/>
      <c r="B25" s="543"/>
      <c r="C25" s="544"/>
      <c r="D25" s="544"/>
      <c r="E25" s="544"/>
      <c r="F25" s="544"/>
      <c r="G25" s="544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3"/>
      <c r="S25" s="545"/>
      <c r="T25" s="545"/>
      <c r="U25" s="545"/>
      <c r="V25" s="545"/>
      <c r="W25" s="545"/>
      <c r="X25" s="545"/>
    </row>
    <row r="26" spans="1:24">
      <c r="A26" s="545"/>
      <c r="B26" s="543"/>
      <c r="C26" s="544"/>
      <c r="D26" s="544"/>
      <c r="E26" s="544"/>
      <c r="F26" s="544"/>
      <c r="G26" s="544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3"/>
      <c r="S26" s="545"/>
      <c r="T26" s="545"/>
      <c r="U26" s="545"/>
      <c r="V26" s="545"/>
      <c r="W26" s="545"/>
      <c r="X26" s="545"/>
    </row>
    <row r="27" spans="1:24">
      <c r="A27" s="545"/>
      <c r="B27" s="543"/>
      <c r="C27" s="544"/>
      <c r="D27" s="544"/>
      <c r="E27" s="544"/>
      <c r="F27" s="544"/>
      <c r="G27" s="544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3"/>
      <c r="S27" s="545"/>
      <c r="T27" s="545"/>
      <c r="U27" s="545"/>
      <c r="V27" s="545"/>
      <c r="W27" s="545"/>
      <c r="X27" s="545"/>
    </row>
    <row r="28" spans="1:24">
      <c r="A28" s="545"/>
      <c r="B28" s="543"/>
      <c r="C28" s="544"/>
      <c r="D28" s="544"/>
      <c r="E28" s="544"/>
      <c r="F28" s="544"/>
      <c r="G28" s="544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3"/>
      <c r="S28" s="545"/>
      <c r="T28" s="545"/>
      <c r="U28" s="545"/>
      <c r="V28" s="545"/>
      <c r="W28" s="545"/>
      <c r="X28" s="545"/>
    </row>
    <row r="29" spans="1:24">
      <c r="A29" s="545"/>
      <c r="B29" s="543"/>
      <c r="C29" s="544"/>
      <c r="D29" s="544"/>
      <c r="E29" s="544"/>
      <c r="F29" s="544"/>
      <c r="G29" s="544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3"/>
      <c r="S29" s="545"/>
      <c r="T29" s="545"/>
      <c r="U29" s="545"/>
      <c r="V29" s="545"/>
      <c r="W29" s="545"/>
      <c r="X29" s="545"/>
    </row>
  </sheetData>
  <sheetProtection password="F757" sheet="1" objects="1" scenarios="1"/>
  <mergeCells count="19">
    <mergeCell ref="H20:J20"/>
    <mergeCell ref="H22:J22"/>
    <mergeCell ref="L8:R8"/>
    <mergeCell ref="P9:P12"/>
    <mergeCell ref="Q9:Q12"/>
    <mergeCell ref="R9:R12"/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15" sqref="D15"/>
    </sheetView>
  </sheetViews>
  <sheetFormatPr defaultRowHeight="15"/>
  <cols>
    <col min="1" max="1" width="6.7109375" customWidth="1"/>
    <col min="2" max="2" width="67.85546875" customWidth="1"/>
    <col min="3" max="3" width="14.85546875" customWidth="1"/>
    <col min="4" max="4" width="17.85546875" customWidth="1"/>
    <col min="6" max="6" width="23.42578125" customWidth="1"/>
  </cols>
  <sheetData>
    <row r="1" spans="1:6">
      <c r="A1" s="992" t="s">
        <v>0</v>
      </c>
      <c r="B1" s="993"/>
      <c r="C1" s="993"/>
      <c r="D1" s="994"/>
    </row>
    <row r="2" spans="1:6">
      <c r="A2" s="992" t="s">
        <v>1</v>
      </c>
      <c r="B2" s="993"/>
      <c r="C2" s="993"/>
      <c r="D2" s="994"/>
    </row>
    <row r="3" spans="1:6">
      <c r="A3" s="995"/>
      <c r="B3" s="996"/>
      <c r="C3" s="996"/>
      <c r="D3" s="997"/>
    </row>
    <row r="4" spans="1:6">
      <c r="A4" s="1"/>
      <c r="B4" s="1"/>
      <c r="C4" s="1"/>
      <c r="D4" s="1"/>
    </row>
    <row r="5" spans="1:6">
      <c r="A5" s="998" t="s">
        <v>1461</v>
      </c>
      <c r="B5" s="999"/>
      <c r="C5" s="999"/>
      <c r="D5" s="1000"/>
    </row>
    <row r="6" spans="1:6">
      <c r="A6" s="1"/>
      <c r="B6" s="1"/>
      <c r="C6" s="1"/>
      <c r="D6" s="1"/>
    </row>
    <row r="8" spans="1:6" ht="15" customHeight="1" thickBot="1">
      <c r="A8" s="1166" t="s">
        <v>1462</v>
      </c>
      <c r="B8" s="1166"/>
      <c r="C8" s="1166"/>
      <c r="D8" s="1166"/>
      <c r="E8" s="47"/>
    </row>
    <row r="9" spans="1:6" ht="33" customHeight="1" thickBot="1">
      <c r="A9" s="211" t="s">
        <v>4</v>
      </c>
      <c r="B9" s="808" t="s">
        <v>1463</v>
      </c>
      <c r="C9" s="449" t="s">
        <v>161</v>
      </c>
      <c r="D9" s="51" t="s">
        <v>6</v>
      </c>
      <c r="E9" s="809"/>
      <c r="F9" s="7"/>
    </row>
    <row r="10" spans="1:6">
      <c r="A10" s="810" t="s">
        <v>348</v>
      </c>
      <c r="B10" s="811" t="s">
        <v>1464</v>
      </c>
      <c r="C10" s="812" t="s">
        <v>1465</v>
      </c>
      <c r="D10" s="813">
        <f>SUM(D11,D12,D30)</f>
        <v>728.5</v>
      </c>
      <c r="E10" s="606"/>
      <c r="F10" s="7"/>
    </row>
    <row r="11" spans="1:6">
      <c r="A11" s="814" t="s">
        <v>286</v>
      </c>
      <c r="B11" s="815" t="s">
        <v>1466</v>
      </c>
      <c r="C11" s="816" t="s">
        <v>1465</v>
      </c>
      <c r="D11" s="817">
        <v>0</v>
      </c>
      <c r="E11" s="606"/>
      <c r="F11" s="7"/>
    </row>
    <row r="12" spans="1:6">
      <c r="A12" s="814" t="s">
        <v>296</v>
      </c>
      <c r="B12" s="818" t="s">
        <v>1467</v>
      </c>
      <c r="C12" s="819" t="s">
        <v>1465</v>
      </c>
      <c r="D12" s="820">
        <f>SUM(D13,D14,D15,D16,D17,D22,D24,D27,D28,D29)</f>
        <v>83.27000000000001</v>
      </c>
      <c r="E12" s="606"/>
      <c r="F12" s="7"/>
    </row>
    <row r="13" spans="1:6">
      <c r="A13" s="503" t="s">
        <v>667</v>
      </c>
      <c r="B13" s="815" t="s">
        <v>1468</v>
      </c>
      <c r="C13" s="816" t="s">
        <v>1465</v>
      </c>
      <c r="D13" s="817">
        <v>20.100000000000001</v>
      </c>
      <c r="E13" s="52"/>
      <c r="F13" s="7"/>
    </row>
    <row r="14" spans="1:6">
      <c r="A14" s="503" t="s">
        <v>669</v>
      </c>
      <c r="B14" s="815" t="s">
        <v>1469</v>
      </c>
      <c r="C14" s="816" t="s">
        <v>1465</v>
      </c>
      <c r="D14" s="817">
        <v>1</v>
      </c>
      <c r="E14" s="52"/>
      <c r="F14" s="7"/>
    </row>
    <row r="15" spans="1:6">
      <c r="A15" s="503" t="s">
        <v>1470</v>
      </c>
      <c r="B15" s="815" t="s">
        <v>1471</v>
      </c>
      <c r="C15" s="816" t="s">
        <v>1465</v>
      </c>
      <c r="D15" s="817">
        <v>1</v>
      </c>
      <c r="E15" s="52"/>
    </row>
    <row r="16" spans="1:6">
      <c r="A16" s="503" t="s">
        <v>1472</v>
      </c>
      <c r="B16" s="815" t="s">
        <v>1473</v>
      </c>
      <c r="C16" s="816" t="s">
        <v>1465</v>
      </c>
      <c r="D16" s="817">
        <v>8</v>
      </c>
      <c r="E16" s="52"/>
    </row>
    <row r="17" spans="1:5">
      <c r="A17" s="503" t="s">
        <v>1474</v>
      </c>
      <c r="B17" s="815" t="s">
        <v>1475</v>
      </c>
      <c r="C17" s="816" t="s">
        <v>1465</v>
      </c>
      <c r="D17" s="821">
        <f>SUM(D19,D20,D21)</f>
        <v>48.17</v>
      </c>
      <c r="E17" s="606"/>
    </row>
    <row r="18" spans="1:5">
      <c r="A18" s="822" t="s">
        <v>1476</v>
      </c>
      <c r="B18" s="823" t="s">
        <v>1477</v>
      </c>
      <c r="C18" s="816" t="s">
        <v>1465</v>
      </c>
      <c r="D18" s="824">
        <v>0</v>
      </c>
      <c r="E18" s="606"/>
    </row>
    <row r="19" spans="1:5">
      <c r="A19" s="822" t="s">
        <v>1478</v>
      </c>
      <c r="B19" s="815" t="s">
        <v>1479</v>
      </c>
      <c r="C19" s="816" t="s">
        <v>1465</v>
      </c>
      <c r="D19" s="825">
        <v>0</v>
      </c>
      <c r="E19" s="826"/>
    </row>
    <row r="20" spans="1:5">
      <c r="A20" s="822" t="s">
        <v>1480</v>
      </c>
      <c r="B20" s="815" t="s">
        <v>1481</v>
      </c>
      <c r="C20" s="816" t="s">
        <v>1465</v>
      </c>
      <c r="D20" s="825">
        <v>48.17</v>
      </c>
      <c r="E20" s="826"/>
    </row>
    <row r="21" spans="1:5">
      <c r="A21" s="822" t="s">
        <v>1482</v>
      </c>
      <c r="B21" s="815" t="s">
        <v>1483</v>
      </c>
      <c r="C21" s="816" t="s">
        <v>1465</v>
      </c>
      <c r="D21" s="825">
        <v>0</v>
      </c>
      <c r="E21" s="826"/>
    </row>
    <row r="22" spans="1:5">
      <c r="A22" s="503" t="s">
        <v>1484</v>
      </c>
      <c r="B22" s="815" t="s">
        <v>1485</v>
      </c>
      <c r="C22" s="816" t="s">
        <v>1465</v>
      </c>
      <c r="D22" s="817">
        <v>0</v>
      </c>
      <c r="E22" s="52"/>
    </row>
    <row r="23" spans="1:5">
      <c r="A23" s="822" t="s">
        <v>1486</v>
      </c>
      <c r="B23" s="823" t="s">
        <v>1477</v>
      </c>
      <c r="C23" s="816" t="s">
        <v>1465</v>
      </c>
      <c r="D23" s="824">
        <v>0</v>
      </c>
      <c r="E23" s="52"/>
    </row>
    <row r="24" spans="1:5">
      <c r="A24" s="503" t="s">
        <v>1487</v>
      </c>
      <c r="B24" s="815" t="s">
        <v>1488</v>
      </c>
      <c r="C24" s="816" t="s">
        <v>1465</v>
      </c>
      <c r="D24" s="821">
        <f>SUM(D25,D26)</f>
        <v>0</v>
      </c>
      <c r="E24" s="52"/>
    </row>
    <row r="25" spans="1:5">
      <c r="A25" s="503" t="s">
        <v>1489</v>
      </c>
      <c r="B25" s="827" t="s">
        <v>1490</v>
      </c>
      <c r="C25" s="816" t="s">
        <v>1465</v>
      </c>
      <c r="D25" s="817">
        <v>0</v>
      </c>
      <c r="E25" s="52"/>
    </row>
    <row r="26" spans="1:5">
      <c r="A26" s="503" t="s">
        <v>1491</v>
      </c>
      <c r="B26" s="827" t="s">
        <v>1492</v>
      </c>
      <c r="C26" s="816" t="s">
        <v>1465</v>
      </c>
      <c r="D26" s="817">
        <v>0</v>
      </c>
      <c r="E26" s="52"/>
    </row>
    <row r="27" spans="1:5">
      <c r="A27" s="503" t="s">
        <v>1493</v>
      </c>
      <c r="B27" s="815" t="s">
        <v>1494</v>
      </c>
      <c r="C27" s="816" t="s">
        <v>1465</v>
      </c>
      <c r="D27" s="817">
        <v>0</v>
      </c>
      <c r="E27" s="52"/>
    </row>
    <row r="28" spans="1:5">
      <c r="A28" s="503" t="s">
        <v>1495</v>
      </c>
      <c r="B28" s="815" t="s">
        <v>1496</v>
      </c>
      <c r="C28" s="816" t="s">
        <v>1465</v>
      </c>
      <c r="D28" s="828">
        <v>5</v>
      </c>
      <c r="E28" s="52"/>
    </row>
    <row r="29" spans="1:5">
      <c r="A29" s="503" t="s">
        <v>1497</v>
      </c>
      <c r="B29" s="829" t="s">
        <v>1498</v>
      </c>
      <c r="C29" s="816" t="s">
        <v>1465</v>
      </c>
      <c r="D29" s="828">
        <v>0</v>
      </c>
      <c r="E29" s="52"/>
    </row>
    <row r="30" spans="1:5" ht="15.75" thickBot="1">
      <c r="A30" s="505" t="s">
        <v>298</v>
      </c>
      <c r="B30" s="830" t="s">
        <v>1499</v>
      </c>
      <c r="C30" s="831" t="s">
        <v>1465</v>
      </c>
      <c r="D30" s="832">
        <v>645.23</v>
      </c>
      <c r="E30" s="52"/>
    </row>
    <row r="31" spans="1:5">
      <c r="A31" s="52"/>
      <c r="B31" s="52"/>
      <c r="C31" s="52"/>
      <c r="D31" s="833"/>
      <c r="E31" s="52"/>
    </row>
    <row r="33" spans="1:4" ht="15.75">
      <c r="A33" s="1164"/>
      <c r="B33" s="1164"/>
      <c r="C33" s="1164"/>
      <c r="D33" s="1164"/>
    </row>
    <row r="34" spans="1:4">
      <c r="A34" s="1165"/>
      <c r="B34" s="1165"/>
      <c r="C34" s="1165"/>
      <c r="D34" s="1165"/>
    </row>
    <row r="35" spans="1:4">
      <c r="B35" s="835"/>
      <c r="C35" s="835"/>
    </row>
  </sheetData>
  <sheetProtection password="F757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zoomScale="85" zoomScaleNormal="85" workbookViewId="0">
      <selection sqref="A1:W1"/>
    </sheetView>
  </sheetViews>
  <sheetFormatPr defaultRowHeight="15"/>
  <cols>
    <col min="1" max="1" width="5.7109375" customWidth="1"/>
    <col min="2" max="2" width="51" customWidth="1"/>
    <col min="3" max="3" width="15" customWidth="1"/>
    <col min="4" max="7" width="12.85546875" customWidth="1"/>
    <col min="8" max="8" width="16.140625" customWidth="1"/>
    <col min="9" max="12" width="12.85546875" customWidth="1"/>
    <col min="13" max="13" width="16.42578125" customWidth="1"/>
    <col min="14" max="17" width="12.140625" customWidth="1"/>
    <col min="18" max="18" width="16.140625" customWidth="1"/>
    <col min="19" max="19" width="11.42578125" customWidth="1"/>
    <col min="20" max="20" width="12.5703125" customWidth="1"/>
    <col min="21" max="21" width="14.5703125" customWidth="1"/>
    <col min="22" max="22" width="10.7109375" customWidth="1"/>
    <col min="23" max="23" width="10.85546875" customWidth="1"/>
    <col min="24" max="24" width="4.7109375" customWidth="1"/>
    <col min="26" max="26" width="17.28515625" customWidth="1"/>
  </cols>
  <sheetData>
    <row r="1" spans="1:32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4"/>
    </row>
    <row r="2" spans="1:32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4"/>
    </row>
    <row r="3" spans="1:32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7"/>
    </row>
    <row r="4" spans="1:3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2">
      <c r="A5" s="1121" t="s">
        <v>1500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L5" s="1122"/>
      <c r="M5" s="1122"/>
      <c r="N5" s="1122"/>
      <c r="O5" s="1122"/>
      <c r="P5" s="1122"/>
      <c r="Q5" s="1122"/>
      <c r="R5" s="1122"/>
      <c r="S5" s="1122"/>
      <c r="T5" s="1122"/>
      <c r="U5" s="1122"/>
      <c r="V5" s="1122"/>
      <c r="W5" s="1123"/>
    </row>
    <row r="6" spans="1:3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8" spans="1:32" ht="15.75" thickBot="1">
      <c r="A8" s="1171" t="s">
        <v>1501</v>
      </c>
      <c r="B8" s="1171"/>
      <c r="C8" s="696"/>
      <c r="D8" s="696"/>
      <c r="E8" s="696"/>
      <c r="F8" s="696"/>
      <c r="G8" s="696"/>
      <c r="H8" s="836"/>
      <c r="I8" s="836"/>
      <c r="J8" s="836"/>
      <c r="K8" s="836"/>
      <c r="L8" s="836"/>
      <c r="M8" s="836"/>
      <c r="N8" s="836"/>
      <c r="O8" s="836"/>
      <c r="P8" s="1172" t="s">
        <v>1502</v>
      </c>
      <c r="Q8" s="1172"/>
      <c r="R8" s="1172"/>
      <c r="S8" s="1172"/>
      <c r="T8" s="1172"/>
      <c r="U8" s="1172"/>
      <c r="V8" s="1172"/>
      <c r="W8" s="1172"/>
      <c r="X8" s="836"/>
      <c r="Y8" s="836"/>
      <c r="Z8" s="210"/>
      <c r="AA8" s="210"/>
      <c r="AB8" s="210"/>
      <c r="AC8" s="210"/>
      <c r="AD8" s="210"/>
      <c r="AE8" s="210"/>
      <c r="AF8" s="210"/>
    </row>
    <row r="9" spans="1:32" ht="24.75" customHeight="1" thickBot="1">
      <c r="A9" s="1180" t="s">
        <v>4</v>
      </c>
      <c r="B9" s="1182" t="s">
        <v>1503</v>
      </c>
      <c r="C9" s="1178" t="s">
        <v>1504</v>
      </c>
      <c r="D9" s="1169" t="s">
        <v>1505</v>
      </c>
      <c r="E9" s="1170"/>
      <c r="F9" s="1167" t="s">
        <v>1506</v>
      </c>
      <c r="G9" s="1168"/>
      <c r="H9" s="1178" t="s">
        <v>1507</v>
      </c>
      <c r="I9" s="1169" t="s">
        <v>6</v>
      </c>
      <c r="J9" s="1170"/>
      <c r="K9" s="1167" t="s">
        <v>1506</v>
      </c>
      <c r="L9" s="1168"/>
      <c r="M9" s="1178" t="s">
        <v>1508</v>
      </c>
      <c r="N9" s="1169" t="s">
        <v>1509</v>
      </c>
      <c r="O9" s="1170"/>
      <c r="P9" s="1167" t="s">
        <v>1506</v>
      </c>
      <c r="Q9" s="1168"/>
      <c r="R9" s="1173" t="s">
        <v>1510</v>
      </c>
      <c r="S9" s="1169" t="s">
        <v>1511</v>
      </c>
      <c r="T9" s="1170"/>
      <c r="U9" s="837" t="s">
        <v>1506</v>
      </c>
      <c r="V9" s="1175" t="s">
        <v>1512</v>
      </c>
      <c r="W9" s="1176"/>
      <c r="X9" s="836"/>
      <c r="Y9" s="836"/>
      <c r="Z9" s="838"/>
      <c r="AA9" s="210"/>
      <c r="AB9" s="210"/>
      <c r="AC9" s="210"/>
      <c r="AD9" s="210"/>
      <c r="AE9" s="210"/>
      <c r="AF9" s="210"/>
    </row>
    <row r="10" spans="1:32" ht="118.5" customHeight="1" thickBot="1">
      <c r="A10" s="1181"/>
      <c r="B10" s="1183"/>
      <c r="C10" s="1179"/>
      <c r="D10" s="839" t="s">
        <v>1513</v>
      </c>
      <c r="E10" s="840" t="s">
        <v>1514</v>
      </c>
      <c r="F10" s="840" t="s">
        <v>1515</v>
      </c>
      <c r="G10" s="840" t="s">
        <v>1516</v>
      </c>
      <c r="H10" s="1179"/>
      <c r="I10" s="839" t="s">
        <v>1513</v>
      </c>
      <c r="J10" s="840" t="s">
        <v>1514</v>
      </c>
      <c r="K10" s="840" t="s">
        <v>1515</v>
      </c>
      <c r="L10" s="840" t="s">
        <v>1516</v>
      </c>
      <c r="M10" s="1179"/>
      <c r="N10" s="839" t="s">
        <v>1513</v>
      </c>
      <c r="O10" s="840" t="s">
        <v>1514</v>
      </c>
      <c r="P10" s="840" t="s">
        <v>1515</v>
      </c>
      <c r="Q10" s="840" t="s">
        <v>1516</v>
      </c>
      <c r="R10" s="1174"/>
      <c r="S10" s="841" t="s">
        <v>1517</v>
      </c>
      <c r="T10" s="842" t="s">
        <v>1518</v>
      </c>
      <c r="U10" s="842" t="s">
        <v>1519</v>
      </c>
      <c r="V10" s="843" t="s">
        <v>1517</v>
      </c>
      <c r="W10" s="843" t="s">
        <v>1518</v>
      </c>
      <c r="X10" s="836"/>
      <c r="Y10" s="836"/>
      <c r="Z10" s="838"/>
      <c r="AA10" s="210"/>
      <c r="AB10" s="210"/>
      <c r="AC10" s="210"/>
      <c r="AD10" s="210"/>
      <c r="AE10" s="210"/>
      <c r="AF10" s="210"/>
    </row>
    <row r="11" spans="1:32">
      <c r="A11" s="844" t="s">
        <v>348</v>
      </c>
      <c r="B11" s="845" t="s">
        <v>1520</v>
      </c>
      <c r="C11" s="846">
        <f>SUM(C12,C13,C20,C30,C40,C49)</f>
        <v>0</v>
      </c>
      <c r="D11" s="847" t="s">
        <v>654</v>
      </c>
      <c r="E11" s="848">
        <f>SUM(E12,E13,E20,E30,E40,E49)</f>
        <v>0</v>
      </c>
      <c r="F11" s="849" t="s">
        <v>654</v>
      </c>
      <c r="G11" s="848">
        <f>SUM(G12,G13,G20,G30,G40,G49)</f>
        <v>0</v>
      </c>
      <c r="H11" s="846">
        <f>SUM(H12,H13,H20,H30,H40,H49)</f>
        <v>1.5</v>
      </c>
      <c r="I11" s="847" t="s">
        <v>654</v>
      </c>
      <c r="J11" s="848">
        <f>SUM(J12,J13,J20,J30,J40,J49)</f>
        <v>1.5</v>
      </c>
      <c r="K11" s="849" t="s">
        <v>654</v>
      </c>
      <c r="L11" s="848">
        <f>SUM(L12,L13,L20,L30,L40,L49)</f>
        <v>0</v>
      </c>
      <c r="M11" s="846">
        <f>SUM(M12,M13,M20,M30,M40,M49)</f>
        <v>0</v>
      </c>
      <c r="N11" s="847" t="s">
        <v>654</v>
      </c>
      <c r="O11" s="848">
        <f>SUM(O12,O13,O20,O30,O40,O49)</f>
        <v>0</v>
      </c>
      <c r="P11" s="849" t="s">
        <v>654</v>
      </c>
      <c r="Q11" s="848">
        <f>SUM(Q12,Q13,Q20,Q30,Q40,Q49)</f>
        <v>0</v>
      </c>
      <c r="R11" s="846">
        <f>SUM(R12,R13,R20,R30,R40,R49)</f>
        <v>1.5</v>
      </c>
      <c r="S11" s="847">
        <f>SUM(E11,J11,O11)</f>
        <v>1.5</v>
      </c>
      <c r="T11" s="850" t="s">
        <v>654</v>
      </c>
      <c r="U11" s="850" t="s">
        <v>654</v>
      </c>
      <c r="V11" s="851">
        <f>IFERROR(S11/R11,"0")</f>
        <v>1</v>
      </c>
      <c r="W11" s="852" t="s">
        <v>654</v>
      </c>
      <c r="X11" s="836"/>
      <c r="Y11" s="836"/>
      <c r="Z11" s="210"/>
      <c r="AA11" s="210"/>
      <c r="AB11" s="210"/>
      <c r="AC11" s="210"/>
      <c r="AD11" s="210"/>
      <c r="AE11" s="210"/>
      <c r="AF11" s="210"/>
    </row>
    <row r="12" spans="1:32">
      <c r="A12" s="766" t="s">
        <v>286</v>
      </c>
      <c r="B12" s="853" t="s">
        <v>1521</v>
      </c>
      <c r="C12" s="854">
        <v>0</v>
      </c>
      <c r="D12" s="855" t="s">
        <v>654</v>
      </c>
      <c r="E12" s="856">
        <v>0</v>
      </c>
      <c r="F12" s="857" t="s">
        <v>654</v>
      </c>
      <c r="G12" s="856">
        <v>0</v>
      </c>
      <c r="H12" s="854">
        <v>0</v>
      </c>
      <c r="I12" s="855" t="s">
        <v>654</v>
      </c>
      <c r="J12" s="856">
        <v>0</v>
      </c>
      <c r="K12" s="857" t="s">
        <v>654</v>
      </c>
      <c r="L12" s="856">
        <v>0</v>
      </c>
      <c r="M12" s="854">
        <v>0</v>
      </c>
      <c r="N12" s="855" t="s">
        <v>654</v>
      </c>
      <c r="O12" s="856">
        <v>0</v>
      </c>
      <c r="P12" s="857" t="s">
        <v>654</v>
      </c>
      <c r="Q12" s="856">
        <v>0</v>
      </c>
      <c r="R12" s="858">
        <f>SUM(C12,H12,M12)</f>
        <v>0</v>
      </c>
      <c r="S12" s="859">
        <f>SUM(E12,J12,O12)</f>
        <v>0</v>
      </c>
      <c r="T12" s="860" t="s">
        <v>654</v>
      </c>
      <c r="U12" s="860" t="s">
        <v>654</v>
      </c>
      <c r="V12" s="861" t="str">
        <f t="shared" ref="V12:V56" si="0">IFERROR(S12/R12,"0")</f>
        <v>0</v>
      </c>
      <c r="W12" s="862" t="s">
        <v>654</v>
      </c>
      <c r="X12" s="466"/>
      <c r="Y12" s="466"/>
      <c r="Z12" s="697"/>
      <c r="AA12" s="697"/>
      <c r="AB12" s="697"/>
      <c r="AC12" s="697"/>
      <c r="AD12" s="697"/>
      <c r="AE12" s="697"/>
      <c r="AF12" s="697"/>
    </row>
    <row r="13" spans="1:32">
      <c r="A13" s="863" t="s">
        <v>296</v>
      </c>
      <c r="B13" s="864" t="s">
        <v>1522</v>
      </c>
      <c r="C13" s="858">
        <f>SUM(C14:C19)</f>
        <v>0</v>
      </c>
      <c r="D13" s="855" t="s">
        <v>654</v>
      </c>
      <c r="E13" s="865">
        <f>SUM(E14:E19)</f>
        <v>0</v>
      </c>
      <c r="F13" s="857" t="s">
        <v>654</v>
      </c>
      <c r="G13" s="865">
        <f>SUM(G14:G19)</f>
        <v>0</v>
      </c>
      <c r="H13" s="858">
        <f>SUM(H14:H19)</f>
        <v>0</v>
      </c>
      <c r="I13" s="855" t="s">
        <v>654</v>
      </c>
      <c r="J13" s="865">
        <f>SUM(J14:J19)</f>
        <v>0</v>
      </c>
      <c r="K13" s="857" t="s">
        <v>654</v>
      </c>
      <c r="L13" s="865">
        <f>SUM(L14:L19)</f>
        <v>0</v>
      </c>
      <c r="M13" s="858">
        <f>SUM(M14:M19)</f>
        <v>0</v>
      </c>
      <c r="N13" s="855" t="s">
        <v>654</v>
      </c>
      <c r="O13" s="865">
        <f>SUM(O14:O19)</f>
        <v>0</v>
      </c>
      <c r="P13" s="857" t="s">
        <v>654</v>
      </c>
      <c r="Q13" s="865">
        <f>SUM(Q14:Q19)</f>
        <v>0</v>
      </c>
      <c r="R13" s="858">
        <f>SUM(R14:R19)</f>
        <v>0</v>
      </c>
      <c r="S13" s="859">
        <f>SUM(E13,J13,O13)</f>
        <v>0</v>
      </c>
      <c r="T13" s="860" t="s">
        <v>654</v>
      </c>
      <c r="U13" s="860" t="s">
        <v>654</v>
      </c>
      <c r="V13" s="861" t="str">
        <f t="shared" si="0"/>
        <v>0</v>
      </c>
      <c r="W13" s="862" t="s">
        <v>654</v>
      </c>
      <c r="X13" s="466"/>
      <c r="Y13" s="466"/>
      <c r="Z13" s="697"/>
      <c r="AA13" s="697"/>
      <c r="AB13" s="697"/>
      <c r="AC13" s="697"/>
      <c r="AD13" s="697"/>
      <c r="AE13" s="697"/>
      <c r="AF13" s="697"/>
    </row>
    <row r="14" spans="1:32">
      <c r="A14" s="863" t="s">
        <v>667</v>
      </c>
      <c r="B14" s="866" t="s">
        <v>1523</v>
      </c>
      <c r="C14" s="854">
        <v>0</v>
      </c>
      <c r="D14" s="855" t="s">
        <v>654</v>
      </c>
      <c r="E14" s="856">
        <v>0</v>
      </c>
      <c r="F14" s="857" t="s">
        <v>654</v>
      </c>
      <c r="G14" s="856">
        <v>0</v>
      </c>
      <c r="H14" s="854">
        <v>0</v>
      </c>
      <c r="I14" s="855" t="s">
        <v>654</v>
      </c>
      <c r="J14" s="856">
        <v>0</v>
      </c>
      <c r="K14" s="857" t="s">
        <v>654</v>
      </c>
      <c r="L14" s="856">
        <v>0</v>
      </c>
      <c r="M14" s="854">
        <v>0</v>
      </c>
      <c r="N14" s="855" t="s">
        <v>654</v>
      </c>
      <c r="O14" s="856">
        <v>0</v>
      </c>
      <c r="P14" s="857" t="s">
        <v>654</v>
      </c>
      <c r="Q14" s="856">
        <v>0</v>
      </c>
      <c r="R14" s="867">
        <f>SUM(C14,H14,M14)</f>
        <v>0</v>
      </c>
      <c r="S14" s="868">
        <f>SUM(E14,J14,O14)</f>
        <v>0</v>
      </c>
      <c r="T14" s="860" t="s">
        <v>654</v>
      </c>
      <c r="U14" s="860" t="s">
        <v>654</v>
      </c>
      <c r="V14" s="869" t="str">
        <f t="shared" si="0"/>
        <v>0</v>
      </c>
      <c r="W14" s="862" t="s">
        <v>654</v>
      </c>
      <c r="X14" s="466"/>
      <c r="Y14" s="466"/>
      <c r="Z14" s="697"/>
      <c r="AA14" s="697"/>
      <c r="AB14" s="697"/>
      <c r="AC14" s="697"/>
      <c r="AD14" s="697"/>
      <c r="AE14" s="697"/>
      <c r="AF14" s="697"/>
    </row>
    <row r="15" spans="1:32">
      <c r="A15" s="863" t="s">
        <v>669</v>
      </c>
      <c r="B15" s="866" t="s">
        <v>1523</v>
      </c>
      <c r="C15" s="854">
        <v>0</v>
      </c>
      <c r="D15" s="855" t="s">
        <v>654</v>
      </c>
      <c r="E15" s="856">
        <v>0</v>
      </c>
      <c r="F15" s="857" t="s">
        <v>654</v>
      </c>
      <c r="G15" s="856">
        <v>0</v>
      </c>
      <c r="H15" s="854">
        <v>0</v>
      </c>
      <c r="I15" s="855" t="s">
        <v>654</v>
      </c>
      <c r="J15" s="856">
        <v>0</v>
      </c>
      <c r="K15" s="857" t="s">
        <v>654</v>
      </c>
      <c r="L15" s="856">
        <v>0</v>
      </c>
      <c r="M15" s="854">
        <v>0</v>
      </c>
      <c r="N15" s="855" t="s">
        <v>654</v>
      </c>
      <c r="O15" s="856">
        <v>0</v>
      </c>
      <c r="P15" s="857" t="s">
        <v>654</v>
      </c>
      <c r="Q15" s="856">
        <v>0</v>
      </c>
      <c r="R15" s="867">
        <f t="shared" ref="R15:R19" si="1">SUM(C15,H15,M15)</f>
        <v>0</v>
      </c>
      <c r="S15" s="868">
        <f t="shared" ref="S15:S19" si="2">SUM(E15,J15,O15)</f>
        <v>0</v>
      </c>
      <c r="T15" s="860" t="s">
        <v>654</v>
      </c>
      <c r="U15" s="860" t="s">
        <v>654</v>
      </c>
      <c r="V15" s="869" t="str">
        <f t="shared" si="0"/>
        <v>0</v>
      </c>
      <c r="W15" s="862" t="s">
        <v>654</v>
      </c>
      <c r="X15" s="466"/>
      <c r="Y15" s="466"/>
      <c r="Z15" s="697"/>
      <c r="AA15" s="697"/>
      <c r="AB15" s="697"/>
      <c r="AC15" s="697"/>
      <c r="AD15" s="697"/>
      <c r="AE15" s="697"/>
      <c r="AF15" s="697"/>
    </row>
    <row r="16" spans="1:32">
      <c r="A16" s="863" t="s">
        <v>1470</v>
      </c>
      <c r="B16" s="866" t="s">
        <v>1523</v>
      </c>
      <c r="C16" s="854">
        <v>0</v>
      </c>
      <c r="D16" s="855" t="s">
        <v>654</v>
      </c>
      <c r="E16" s="856">
        <v>0</v>
      </c>
      <c r="F16" s="857" t="s">
        <v>654</v>
      </c>
      <c r="G16" s="856">
        <v>0</v>
      </c>
      <c r="H16" s="854">
        <v>0</v>
      </c>
      <c r="I16" s="855" t="s">
        <v>654</v>
      </c>
      <c r="J16" s="856">
        <v>0</v>
      </c>
      <c r="K16" s="857" t="s">
        <v>654</v>
      </c>
      <c r="L16" s="856">
        <v>0</v>
      </c>
      <c r="M16" s="854">
        <v>0</v>
      </c>
      <c r="N16" s="855" t="s">
        <v>654</v>
      </c>
      <c r="O16" s="856">
        <v>0</v>
      </c>
      <c r="P16" s="857" t="s">
        <v>654</v>
      </c>
      <c r="Q16" s="856">
        <v>0</v>
      </c>
      <c r="R16" s="867">
        <f t="shared" si="1"/>
        <v>0</v>
      </c>
      <c r="S16" s="868">
        <f t="shared" si="2"/>
        <v>0</v>
      </c>
      <c r="T16" s="860" t="s">
        <v>654</v>
      </c>
      <c r="U16" s="860" t="s">
        <v>654</v>
      </c>
      <c r="V16" s="869" t="str">
        <f t="shared" si="0"/>
        <v>0</v>
      </c>
      <c r="W16" s="862" t="s">
        <v>654</v>
      </c>
      <c r="X16" s="466"/>
      <c r="Y16" s="466"/>
      <c r="Z16" s="697"/>
      <c r="AA16" s="697"/>
      <c r="AB16" s="697"/>
      <c r="AC16" s="697"/>
      <c r="AD16" s="697"/>
      <c r="AE16" s="697"/>
      <c r="AF16" s="697"/>
    </row>
    <row r="17" spans="1:32">
      <c r="A17" s="863" t="s">
        <v>1472</v>
      </c>
      <c r="B17" s="870" t="s">
        <v>1523</v>
      </c>
      <c r="C17" s="871">
        <v>0</v>
      </c>
      <c r="D17" s="855" t="s">
        <v>654</v>
      </c>
      <c r="E17" s="872">
        <v>0</v>
      </c>
      <c r="F17" s="857" t="s">
        <v>654</v>
      </c>
      <c r="G17" s="872">
        <v>0</v>
      </c>
      <c r="H17" s="871">
        <v>0</v>
      </c>
      <c r="I17" s="855" t="s">
        <v>654</v>
      </c>
      <c r="J17" s="872">
        <v>0</v>
      </c>
      <c r="K17" s="857" t="s">
        <v>654</v>
      </c>
      <c r="L17" s="872">
        <v>0</v>
      </c>
      <c r="M17" s="871">
        <v>0</v>
      </c>
      <c r="N17" s="855" t="s">
        <v>654</v>
      </c>
      <c r="O17" s="872">
        <v>0</v>
      </c>
      <c r="P17" s="857" t="s">
        <v>654</v>
      </c>
      <c r="Q17" s="872">
        <v>0</v>
      </c>
      <c r="R17" s="867">
        <f t="shared" si="1"/>
        <v>0</v>
      </c>
      <c r="S17" s="868">
        <f t="shared" si="2"/>
        <v>0</v>
      </c>
      <c r="T17" s="860" t="s">
        <v>654</v>
      </c>
      <c r="U17" s="860" t="s">
        <v>654</v>
      </c>
      <c r="V17" s="869" t="str">
        <f t="shared" si="0"/>
        <v>0</v>
      </c>
      <c r="W17" s="862" t="s">
        <v>654</v>
      </c>
      <c r="X17" s="873"/>
      <c r="Y17" s="873"/>
      <c r="Z17" s="874"/>
      <c r="AA17" s="874"/>
      <c r="AB17" s="874"/>
      <c r="AC17" s="874"/>
      <c r="AD17" s="874"/>
      <c r="AE17" s="874"/>
      <c r="AF17" s="874"/>
    </row>
    <row r="18" spans="1:32">
      <c r="A18" s="863" t="s">
        <v>1474</v>
      </c>
      <c r="B18" s="870" t="s">
        <v>1523</v>
      </c>
      <c r="C18" s="871">
        <v>0</v>
      </c>
      <c r="D18" s="855" t="s">
        <v>654</v>
      </c>
      <c r="E18" s="872">
        <v>0</v>
      </c>
      <c r="F18" s="857" t="s">
        <v>654</v>
      </c>
      <c r="G18" s="872">
        <v>0</v>
      </c>
      <c r="H18" s="871">
        <v>0</v>
      </c>
      <c r="I18" s="855" t="s">
        <v>654</v>
      </c>
      <c r="J18" s="872">
        <v>0</v>
      </c>
      <c r="K18" s="857" t="s">
        <v>654</v>
      </c>
      <c r="L18" s="872">
        <v>0</v>
      </c>
      <c r="M18" s="871">
        <v>0</v>
      </c>
      <c r="N18" s="855" t="s">
        <v>654</v>
      </c>
      <c r="O18" s="872">
        <v>0</v>
      </c>
      <c r="P18" s="857" t="s">
        <v>654</v>
      </c>
      <c r="Q18" s="872">
        <v>0</v>
      </c>
      <c r="R18" s="867">
        <f t="shared" si="1"/>
        <v>0</v>
      </c>
      <c r="S18" s="868">
        <f t="shared" si="2"/>
        <v>0</v>
      </c>
      <c r="T18" s="860" t="s">
        <v>654</v>
      </c>
      <c r="U18" s="860" t="s">
        <v>654</v>
      </c>
      <c r="V18" s="869" t="str">
        <f t="shared" si="0"/>
        <v>0</v>
      </c>
      <c r="W18" s="862" t="s">
        <v>654</v>
      </c>
      <c r="X18" s="873"/>
      <c r="Y18" s="873"/>
      <c r="Z18" s="874"/>
      <c r="AA18" s="874"/>
      <c r="AB18" s="874"/>
      <c r="AC18" s="874"/>
      <c r="AD18" s="874"/>
      <c r="AE18" s="874"/>
      <c r="AF18" s="874"/>
    </row>
    <row r="19" spans="1:32">
      <c r="A19" s="863" t="s">
        <v>1484</v>
      </c>
      <c r="B19" s="870" t="s">
        <v>1523</v>
      </c>
      <c r="C19" s="871">
        <v>0</v>
      </c>
      <c r="D19" s="855" t="s">
        <v>654</v>
      </c>
      <c r="E19" s="872">
        <v>0</v>
      </c>
      <c r="F19" s="857" t="s">
        <v>654</v>
      </c>
      <c r="G19" s="872">
        <v>0</v>
      </c>
      <c r="H19" s="871">
        <v>0</v>
      </c>
      <c r="I19" s="855" t="s">
        <v>654</v>
      </c>
      <c r="J19" s="872">
        <v>0</v>
      </c>
      <c r="K19" s="857" t="s">
        <v>654</v>
      </c>
      <c r="L19" s="872">
        <v>0</v>
      </c>
      <c r="M19" s="871">
        <v>0</v>
      </c>
      <c r="N19" s="855" t="s">
        <v>654</v>
      </c>
      <c r="O19" s="872">
        <v>0</v>
      </c>
      <c r="P19" s="857" t="s">
        <v>654</v>
      </c>
      <c r="Q19" s="872">
        <v>0</v>
      </c>
      <c r="R19" s="867">
        <f t="shared" si="1"/>
        <v>0</v>
      </c>
      <c r="S19" s="868">
        <f t="shared" si="2"/>
        <v>0</v>
      </c>
      <c r="T19" s="860" t="s">
        <v>654</v>
      </c>
      <c r="U19" s="860" t="s">
        <v>654</v>
      </c>
      <c r="V19" s="869" t="str">
        <f t="shared" si="0"/>
        <v>0</v>
      </c>
      <c r="W19" s="862" t="s">
        <v>654</v>
      </c>
      <c r="X19" s="873"/>
      <c r="Y19" s="873"/>
      <c r="Z19" s="874"/>
      <c r="AA19" s="874"/>
      <c r="AB19" s="874"/>
      <c r="AC19" s="874"/>
      <c r="AD19" s="874"/>
      <c r="AE19" s="874"/>
      <c r="AF19" s="874"/>
    </row>
    <row r="20" spans="1:32">
      <c r="A20" s="863" t="s">
        <v>298</v>
      </c>
      <c r="B20" s="864" t="s">
        <v>1524</v>
      </c>
      <c r="C20" s="858">
        <f>SUM(C21:C29)</f>
        <v>0</v>
      </c>
      <c r="D20" s="855" t="s">
        <v>654</v>
      </c>
      <c r="E20" s="865">
        <f>SUM(E21:E29)</f>
        <v>0</v>
      </c>
      <c r="F20" s="857" t="s">
        <v>654</v>
      </c>
      <c r="G20" s="865">
        <f>SUM(G21:G29)</f>
        <v>0</v>
      </c>
      <c r="H20" s="858">
        <f>SUM(H21:H29)</f>
        <v>1.5</v>
      </c>
      <c r="I20" s="855" t="s">
        <v>654</v>
      </c>
      <c r="J20" s="865">
        <f>SUM(J21:J29)</f>
        <v>1.5</v>
      </c>
      <c r="K20" s="857" t="s">
        <v>654</v>
      </c>
      <c r="L20" s="865">
        <f>SUM(L21:L29)</f>
        <v>0</v>
      </c>
      <c r="M20" s="858">
        <f>SUM(M21:M29)</f>
        <v>0</v>
      </c>
      <c r="N20" s="855" t="s">
        <v>654</v>
      </c>
      <c r="O20" s="865">
        <f>SUM(O21:O29)</f>
        <v>0</v>
      </c>
      <c r="P20" s="857" t="s">
        <v>654</v>
      </c>
      <c r="Q20" s="865">
        <f>SUM(Q21:Q29)</f>
        <v>0</v>
      </c>
      <c r="R20" s="858">
        <f>SUM(R21:R29)</f>
        <v>1.5</v>
      </c>
      <c r="S20" s="859">
        <f>SUM(E20,J20,O20)</f>
        <v>1.5</v>
      </c>
      <c r="T20" s="860" t="s">
        <v>654</v>
      </c>
      <c r="U20" s="860" t="s">
        <v>654</v>
      </c>
      <c r="V20" s="861">
        <f t="shared" si="0"/>
        <v>1</v>
      </c>
      <c r="W20" s="862" t="s">
        <v>654</v>
      </c>
      <c r="X20" s="466"/>
      <c r="Y20" s="466"/>
      <c r="Z20" s="697"/>
      <c r="AA20" s="697"/>
      <c r="AB20" s="697"/>
      <c r="AC20" s="697"/>
      <c r="AD20" s="697"/>
      <c r="AE20" s="697"/>
      <c r="AF20" s="697"/>
    </row>
    <row r="21" spans="1:32">
      <c r="A21" s="863" t="s">
        <v>735</v>
      </c>
      <c r="B21" s="866" t="s">
        <v>1525</v>
      </c>
      <c r="C21" s="854">
        <v>0</v>
      </c>
      <c r="D21" s="855" t="s">
        <v>654</v>
      </c>
      <c r="E21" s="856">
        <v>0</v>
      </c>
      <c r="F21" s="857" t="s">
        <v>654</v>
      </c>
      <c r="G21" s="856">
        <v>0</v>
      </c>
      <c r="H21" s="854">
        <v>1.5</v>
      </c>
      <c r="I21" s="855" t="s">
        <v>654</v>
      </c>
      <c r="J21" s="856">
        <v>1.5</v>
      </c>
      <c r="K21" s="857" t="s">
        <v>654</v>
      </c>
      <c r="L21" s="856">
        <v>0</v>
      </c>
      <c r="M21" s="854">
        <v>0</v>
      </c>
      <c r="N21" s="855" t="s">
        <v>654</v>
      </c>
      <c r="O21" s="856">
        <v>0</v>
      </c>
      <c r="P21" s="857" t="s">
        <v>654</v>
      </c>
      <c r="Q21" s="856">
        <v>0</v>
      </c>
      <c r="R21" s="867">
        <f>SUM(C21,H21,M21)</f>
        <v>1.5</v>
      </c>
      <c r="S21" s="868">
        <f>SUM(E21,J21,O21)</f>
        <v>1.5</v>
      </c>
      <c r="T21" s="860" t="s">
        <v>654</v>
      </c>
      <c r="U21" s="860" t="s">
        <v>654</v>
      </c>
      <c r="V21" s="869">
        <f t="shared" si="0"/>
        <v>1</v>
      </c>
      <c r="W21" s="862" t="s">
        <v>654</v>
      </c>
      <c r="X21" s="466"/>
      <c r="Y21" s="466"/>
      <c r="Z21" s="697"/>
      <c r="AA21" s="697"/>
      <c r="AB21" s="697"/>
      <c r="AC21" s="697"/>
      <c r="AD21" s="697"/>
      <c r="AE21" s="697"/>
      <c r="AF21" s="697"/>
    </row>
    <row r="22" spans="1:32">
      <c r="A22" s="863" t="s">
        <v>737</v>
      </c>
      <c r="B22" s="866" t="s">
        <v>1523</v>
      </c>
      <c r="C22" s="854">
        <v>0</v>
      </c>
      <c r="D22" s="855" t="s">
        <v>654</v>
      </c>
      <c r="E22" s="856">
        <v>0</v>
      </c>
      <c r="F22" s="857" t="s">
        <v>654</v>
      </c>
      <c r="G22" s="856">
        <v>0</v>
      </c>
      <c r="H22" s="854">
        <v>0</v>
      </c>
      <c r="I22" s="855" t="s">
        <v>654</v>
      </c>
      <c r="J22" s="856">
        <v>0</v>
      </c>
      <c r="K22" s="857" t="s">
        <v>654</v>
      </c>
      <c r="L22" s="856">
        <v>0</v>
      </c>
      <c r="M22" s="854">
        <v>0</v>
      </c>
      <c r="N22" s="855" t="s">
        <v>654</v>
      </c>
      <c r="O22" s="856">
        <v>0</v>
      </c>
      <c r="P22" s="857" t="s">
        <v>654</v>
      </c>
      <c r="Q22" s="856">
        <v>0</v>
      </c>
      <c r="R22" s="867">
        <f t="shared" ref="R22:R29" si="3">SUM(C22,H22,M22)</f>
        <v>0</v>
      </c>
      <c r="S22" s="868">
        <f t="shared" ref="S22:S29" si="4">SUM(E22,J22,O22)</f>
        <v>0</v>
      </c>
      <c r="T22" s="860" t="s">
        <v>654</v>
      </c>
      <c r="U22" s="860" t="s">
        <v>654</v>
      </c>
      <c r="V22" s="869" t="str">
        <f t="shared" si="0"/>
        <v>0</v>
      </c>
      <c r="W22" s="862" t="s">
        <v>654</v>
      </c>
      <c r="X22" s="466"/>
      <c r="Y22" s="466"/>
      <c r="Z22" s="697"/>
      <c r="AA22" s="697"/>
      <c r="AB22" s="697"/>
      <c r="AC22" s="697"/>
      <c r="AD22" s="697"/>
      <c r="AE22" s="697"/>
      <c r="AF22" s="697"/>
    </row>
    <row r="23" spans="1:32">
      <c r="A23" s="863" t="s">
        <v>739</v>
      </c>
      <c r="B23" s="866" t="s">
        <v>1523</v>
      </c>
      <c r="C23" s="854">
        <v>0</v>
      </c>
      <c r="D23" s="855" t="s">
        <v>654</v>
      </c>
      <c r="E23" s="856">
        <v>0</v>
      </c>
      <c r="F23" s="857" t="s">
        <v>654</v>
      </c>
      <c r="G23" s="856">
        <v>0</v>
      </c>
      <c r="H23" s="854">
        <v>0</v>
      </c>
      <c r="I23" s="855" t="s">
        <v>654</v>
      </c>
      <c r="J23" s="856">
        <v>0</v>
      </c>
      <c r="K23" s="857" t="s">
        <v>654</v>
      </c>
      <c r="L23" s="856">
        <v>0</v>
      </c>
      <c r="M23" s="854">
        <v>0</v>
      </c>
      <c r="N23" s="855" t="s">
        <v>654</v>
      </c>
      <c r="O23" s="856">
        <v>0</v>
      </c>
      <c r="P23" s="857" t="s">
        <v>654</v>
      </c>
      <c r="Q23" s="856">
        <v>0</v>
      </c>
      <c r="R23" s="867">
        <f t="shared" si="3"/>
        <v>0</v>
      </c>
      <c r="S23" s="868">
        <f t="shared" si="4"/>
        <v>0</v>
      </c>
      <c r="T23" s="860" t="s">
        <v>654</v>
      </c>
      <c r="U23" s="860" t="s">
        <v>654</v>
      </c>
      <c r="V23" s="869" t="str">
        <f t="shared" si="0"/>
        <v>0</v>
      </c>
      <c r="W23" s="862" t="s">
        <v>654</v>
      </c>
      <c r="X23" s="466"/>
      <c r="Y23" s="466"/>
      <c r="Z23" s="697"/>
      <c r="AA23" s="697"/>
      <c r="AB23" s="697"/>
      <c r="AC23" s="697"/>
      <c r="AD23" s="697"/>
      <c r="AE23" s="697"/>
      <c r="AF23" s="697"/>
    </row>
    <row r="24" spans="1:32">
      <c r="A24" s="863" t="s">
        <v>808</v>
      </c>
      <c r="B24" s="866" t="s">
        <v>1523</v>
      </c>
      <c r="C24" s="854">
        <v>0</v>
      </c>
      <c r="D24" s="855" t="s">
        <v>654</v>
      </c>
      <c r="E24" s="856">
        <v>0</v>
      </c>
      <c r="F24" s="857" t="s">
        <v>654</v>
      </c>
      <c r="G24" s="856">
        <v>0</v>
      </c>
      <c r="H24" s="854">
        <v>0</v>
      </c>
      <c r="I24" s="855" t="s">
        <v>654</v>
      </c>
      <c r="J24" s="856">
        <v>0</v>
      </c>
      <c r="K24" s="857" t="s">
        <v>654</v>
      </c>
      <c r="L24" s="856">
        <v>0</v>
      </c>
      <c r="M24" s="854">
        <v>0</v>
      </c>
      <c r="N24" s="855" t="s">
        <v>654</v>
      </c>
      <c r="O24" s="856">
        <v>0</v>
      </c>
      <c r="P24" s="857" t="s">
        <v>654</v>
      </c>
      <c r="Q24" s="856">
        <v>0</v>
      </c>
      <c r="R24" s="867">
        <f t="shared" si="3"/>
        <v>0</v>
      </c>
      <c r="S24" s="868">
        <f t="shared" si="4"/>
        <v>0</v>
      </c>
      <c r="T24" s="860" t="s">
        <v>654</v>
      </c>
      <c r="U24" s="860" t="s">
        <v>654</v>
      </c>
      <c r="V24" s="869" t="str">
        <f t="shared" si="0"/>
        <v>0</v>
      </c>
      <c r="W24" s="862" t="s">
        <v>654</v>
      </c>
      <c r="X24" s="466"/>
      <c r="Y24" s="466"/>
      <c r="Z24" s="697"/>
      <c r="AA24" s="697"/>
      <c r="AB24" s="697"/>
      <c r="AC24" s="697"/>
      <c r="AD24" s="697"/>
      <c r="AE24" s="697"/>
      <c r="AF24" s="697"/>
    </row>
    <row r="25" spans="1:32">
      <c r="A25" s="863" t="s">
        <v>810</v>
      </c>
      <c r="B25" s="866" t="s">
        <v>1523</v>
      </c>
      <c r="C25" s="854">
        <v>0</v>
      </c>
      <c r="D25" s="855" t="s">
        <v>654</v>
      </c>
      <c r="E25" s="856">
        <v>0</v>
      </c>
      <c r="F25" s="857" t="s">
        <v>654</v>
      </c>
      <c r="G25" s="856">
        <v>0</v>
      </c>
      <c r="H25" s="854">
        <v>0</v>
      </c>
      <c r="I25" s="855" t="s">
        <v>654</v>
      </c>
      <c r="J25" s="856">
        <v>0</v>
      </c>
      <c r="K25" s="857" t="s">
        <v>654</v>
      </c>
      <c r="L25" s="856">
        <v>0</v>
      </c>
      <c r="M25" s="854">
        <v>0</v>
      </c>
      <c r="N25" s="855" t="s">
        <v>654</v>
      </c>
      <c r="O25" s="856">
        <v>0</v>
      </c>
      <c r="P25" s="857" t="s">
        <v>654</v>
      </c>
      <c r="Q25" s="856">
        <v>0</v>
      </c>
      <c r="R25" s="867">
        <f t="shared" si="3"/>
        <v>0</v>
      </c>
      <c r="S25" s="868">
        <f t="shared" si="4"/>
        <v>0</v>
      </c>
      <c r="T25" s="860" t="s">
        <v>654</v>
      </c>
      <c r="U25" s="860" t="s">
        <v>654</v>
      </c>
      <c r="V25" s="869" t="str">
        <f t="shared" si="0"/>
        <v>0</v>
      </c>
      <c r="W25" s="862" t="s">
        <v>654</v>
      </c>
      <c r="X25" s="466"/>
      <c r="Y25" s="466"/>
      <c r="Z25" s="697"/>
      <c r="AA25" s="697"/>
      <c r="AB25" s="697"/>
      <c r="AC25" s="697"/>
      <c r="AD25" s="697"/>
      <c r="AE25" s="697"/>
      <c r="AF25" s="697"/>
    </row>
    <row r="26" spans="1:32">
      <c r="A26" s="863" t="s">
        <v>890</v>
      </c>
      <c r="B26" s="866" t="s">
        <v>1523</v>
      </c>
      <c r="C26" s="854">
        <v>0</v>
      </c>
      <c r="D26" s="855" t="s">
        <v>654</v>
      </c>
      <c r="E26" s="856">
        <v>0</v>
      </c>
      <c r="F26" s="857" t="s">
        <v>654</v>
      </c>
      <c r="G26" s="856">
        <v>0</v>
      </c>
      <c r="H26" s="854">
        <v>0</v>
      </c>
      <c r="I26" s="855" t="s">
        <v>654</v>
      </c>
      <c r="J26" s="856">
        <v>0</v>
      </c>
      <c r="K26" s="857" t="s">
        <v>654</v>
      </c>
      <c r="L26" s="856">
        <v>0</v>
      </c>
      <c r="M26" s="854">
        <v>0</v>
      </c>
      <c r="N26" s="855" t="s">
        <v>654</v>
      </c>
      <c r="O26" s="856">
        <v>0</v>
      </c>
      <c r="P26" s="857" t="s">
        <v>654</v>
      </c>
      <c r="Q26" s="856">
        <v>0</v>
      </c>
      <c r="R26" s="867">
        <f t="shared" si="3"/>
        <v>0</v>
      </c>
      <c r="S26" s="868">
        <f t="shared" si="4"/>
        <v>0</v>
      </c>
      <c r="T26" s="860" t="s">
        <v>654</v>
      </c>
      <c r="U26" s="860" t="s">
        <v>654</v>
      </c>
      <c r="V26" s="869" t="str">
        <f t="shared" si="0"/>
        <v>0</v>
      </c>
      <c r="W26" s="862" t="s">
        <v>654</v>
      </c>
      <c r="X26" s="466"/>
      <c r="Y26" s="466"/>
      <c r="Z26" s="697"/>
      <c r="AA26" s="697"/>
      <c r="AB26" s="697"/>
      <c r="AC26" s="697"/>
      <c r="AD26" s="697"/>
      <c r="AE26" s="697"/>
      <c r="AF26" s="697"/>
    </row>
    <row r="27" spans="1:32">
      <c r="A27" s="863" t="s">
        <v>892</v>
      </c>
      <c r="B27" s="870" t="s">
        <v>1523</v>
      </c>
      <c r="C27" s="875">
        <v>0</v>
      </c>
      <c r="D27" s="855" t="s">
        <v>654</v>
      </c>
      <c r="E27" s="876">
        <v>0</v>
      </c>
      <c r="F27" s="857" t="s">
        <v>654</v>
      </c>
      <c r="G27" s="876">
        <v>0</v>
      </c>
      <c r="H27" s="875">
        <v>0</v>
      </c>
      <c r="I27" s="855" t="s">
        <v>654</v>
      </c>
      <c r="J27" s="876">
        <v>0</v>
      </c>
      <c r="K27" s="857" t="s">
        <v>654</v>
      </c>
      <c r="L27" s="876">
        <v>0</v>
      </c>
      <c r="M27" s="875">
        <v>0</v>
      </c>
      <c r="N27" s="855" t="s">
        <v>654</v>
      </c>
      <c r="O27" s="876">
        <v>0</v>
      </c>
      <c r="P27" s="857" t="s">
        <v>654</v>
      </c>
      <c r="Q27" s="876">
        <v>0</v>
      </c>
      <c r="R27" s="867">
        <f t="shared" si="3"/>
        <v>0</v>
      </c>
      <c r="S27" s="868">
        <f t="shared" si="4"/>
        <v>0</v>
      </c>
      <c r="T27" s="860" t="s">
        <v>654</v>
      </c>
      <c r="U27" s="860" t="s">
        <v>654</v>
      </c>
      <c r="V27" s="869" t="str">
        <f t="shared" si="0"/>
        <v>0</v>
      </c>
      <c r="W27" s="862" t="s">
        <v>654</v>
      </c>
      <c r="X27" s="873"/>
      <c r="Y27" s="873"/>
      <c r="Z27" s="874"/>
      <c r="AA27" s="874"/>
      <c r="AB27" s="874"/>
      <c r="AC27" s="874"/>
      <c r="AD27" s="874"/>
      <c r="AE27" s="874"/>
      <c r="AF27" s="874"/>
    </row>
    <row r="28" spans="1:32">
      <c r="A28" s="863" t="s">
        <v>894</v>
      </c>
      <c r="B28" s="870" t="s">
        <v>1523</v>
      </c>
      <c r="C28" s="875">
        <v>0</v>
      </c>
      <c r="D28" s="855" t="s">
        <v>654</v>
      </c>
      <c r="E28" s="876">
        <v>0</v>
      </c>
      <c r="F28" s="857" t="s">
        <v>654</v>
      </c>
      <c r="G28" s="876">
        <v>0</v>
      </c>
      <c r="H28" s="875">
        <v>0</v>
      </c>
      <c r="I28" s="855" t="s">
        <v>654</v>
      </c>
      <c r="J28" s="876">
        <v>0</v>
      </c>
      <c r="K28" s="857" t="s">
        <v>654</v>
      </c>
      <c r="L28" s="876">
        <v>0</v>
      </c>
      <c r="M28" s="875">
        <v>0</v>
      </c>
      <c r="N28" s="855" t="s">
        <v>654</v>
      </c>
      <c r="O28" s="876">
        <v>0</v>
      </c>
      <c r="P28" s="857" t="s">
        <v>654</v>
      </c>
      <c r="Q28" s="876">
        <v>0</v>
      </c>
      <c r="R28" s="867">
        <f t="shared" si="3"/>
        <v>0</v>
      </c>
      <c r="S28" s="868">
        <f t="shared" si="4"/>
        <v>0</v>
      </c>
      <c r="T28" s="860" t="s">
        <v>654</v>
      </c>
      <c r="U28" s="860" t="s">
        <v>654</v>
      </c>
      <c r="V28" s="869" t="str">
        <f t="shared" si="0"/>
        <v>0</v>
      </c>
      <c r="W28" s="862" t="s">
        <v>654</v>
      </c>
      <c r="X28" s="873"/>
      <c r="Y28" s="873"/>
      <c r="Z28" s="874"/>
      <c r="AA28" s="874"/>
      <c r="AB28" s="874"/>
      <c r="AC28" s="874"/>
      <c r="AD28" s="874"/>
      <c r="AE28" s="874"/>
      <c r="AF28" s="874"/>
    </row>
    <row r="29" spans="1:32">
      <c r="A29" s="863" t="s">
        <v>896</v>
      </c>
      <c r="B29" s="870" t="s">
        <v>1523</v>
      </c>
      <c r="C29" s="871">
        <v>0</v>
      </c>
      <c r="D29" s="855" t="s">
        <v>654</v>
      </c>
      <c r="E29" s="872">
        <v>0</v>
      </c>
      <c r="F29" s="857" t="s">
        <v>654</v>
      </c>
      <c r="G29" s="872">
        <v>0</v>
      </c>
      <c r="H29" s="871">
        <v>0</v>
      </c>
      <c r="I29" s="855" t="s">
        <v>654</v>
      </c>
      <c r="J29" s="872">
        <v>0</v>
      </c>
      <c r="K29" s="857" t="s">
        <v>654</v>
      </c>
      <c r="L29" s="872">
        <v>0</v>
      </c>
      <c r="M29" s="871">
        <v>0</v>
      </c>
      <c r="N29" s="855" t="s">
        <v>654</v>
      </c>
      <c r="O29" s="872">
        <v>0</v>
      </c>
      <c r="P29" s="857" t="s">
        <v>654</v>
      </c>
      <c r="Q29" s="872">
        <v>0</v>
      </c>
      <c r="R29" s="867">
        <f t="shared" si="3"/>
        <v>0</v>
      </c>
      <c r="S29" s="868">
        <f t="shared" si="4"/>
        <v>0</v>
      </c>
      <c r="T29" s="860" t="s">
        <v>654</v>
      </c>
      <c r="U29" s="860" t="s">
        <v>654</v>
      </c>
      <c r="V29" s="869" t="str">
        <f t="shared" si="0"/>
        <v>0</v>
      </c>
      <c r="W29" s="862" t="s">
        <v>654</v>
      </c>
      <c r="X29" s="873"/>
      <c r="Y29" s="873"/>
      <c r="Z29" s="874"/>
      <c r="AA29" s="874"/>
      <c r="AB29" s="874"/>
      <c r="AC29" s="874"/>
      <c r="AD29" s="874"/>
      <c r="AE29" s="874"/>
      <c r="AF29" s="874"/>
    </row>
    <row r="30" spans="1:32">
      <c r="A30" s="863" t="s">
        <v>17</v>
      </c>
      <c r="B30" s="853" t="s">
        <v>1526</v>
      </c>
      <c r="C30" s="858">
        <f>SUM(C31:C39)</f>
        <v>0</v>
      </c>
      <c r="D30" s="855" t="s">
        <v>654</v>
      </c>
      <c r="E30" s="865">
        <f>SUM(E31:E39)</f>
        <v>0</v>
      </c>
      <c r="F30" s="857" t="s">
        <v>654</v>
      </c>
      <c r="G30" s="865">
        <f>SUM(G31:G39)</f>
        <v>0</v>
      </c>
      <c r="H30" s="858">
        <f>SUM(H31:H39)</f>
        <v>0</v>
      </c>
      <c r="I30" s="855" t="s">
        <v>654</v>
      </c>
      <c r="J30" s="865">
        <f>SUM(J31:J39)</f>
        <v>0</v>
      </c>
      <c r="K30" s="857" t="s">
        <v>654</v>
      </c>
      <c r="L30" s="865">
        <f>SUM(L31:L39)</f>
        <v>0</v>
      </c>
      <c r="M30" s="858">
        <f>SUM(M31:M39)</f>
        <v>0</v>
      </c>
      <c r="N30" s="855" t="s">
        <v>654</v>
      </c>
      <c r="O30" s="865">
        <f>SUM(O31:O39)</f>
        <v>0</v>
      </c>
      <c r="P30" s="857" t="s">
        <v>654</v>
      </c>
      <c r="Q30" s="865">
        <f>SUM(Q31:Q39)</f>
        <v>0</v>
      </c>
      <c r="R30" s="858">
        <f>SUM(R31:R39)</f>
        <v>0</v>
      </c>
      <c r="S30" s="859">
        <f>SUM(E30,J30,O30)</f>
        <v>0</v>
      </c>
      <c r="T30" s="860" t="s">
        <v>654</v>
      </c>
      <c r="U30" s="860" t="s">
        <v>654</v>
      </c>
      <c r="V30" s="861" t="str">
        <f t="shared" si="0"/>
        <v>0</v>
      </c>
      <c r="W30" s="862" t="s">
        <v>654</v>
      </c>
      <c r="X30" s="466"/>
      <c r="Y30" s="466"/>
      <c r="Z30" s="697"/>
      <c r="AA30" s="697"/>
      <c r="AB30" s="697"/>
      <c r="AC30" s="697"/>
      <c r="AD30" s="697"/>
      <c r="AE30" s="697"/>
      <c r="AF30" s="697"/>
    </row>
    <row r="31" spans="1:32">
      <c r="A31" s="863" t="s">
        <v>377</v>
      </c>
      <c r="B31" s="866" t="s">
        <v>1523</v>
      </c>
      <c r="C31" s="854">
        <v>0</v>
      </c>
      <c r="D31" s="855" t="s">
        <v>654</v>
      </c>
      <c r="E31" s="856">
        <v>0</v>
      </c>
      <c r="F31" s="857" t="s">
        <v>654</v>
      </c>
      <c r="G31" s="856">
        <v>0</v>
      </c>
      <c r="H31" s="854">
        <v>0</v>
      </c>
      <c r="I31" s="855" t="s">
        <v>654</v>
      </c>
      <c r="J31" s="856">
        <v>0</v>
      </c>
      <c r="K31" s="857" t="s">
        <v>654</v>
      </c>
      <c r="L31" s="856">
        <v>0</v>
      </c>
      <c r="M31" s="854">
        <v>0</v>
      </c>
      <c r="N31" s="855" t="s">
        <v>654</v>
      </c>
      <c r="O31" s="856">
        <v>0</v>
      </c>
      <c r="P31" s="857" t="s">
        <v>654</v>
      </c>
      <c r="Q31" s="856">
        <v>0</v>
      </c>
      <c r="R31" s="867">
        <f>SUM(C31,H31,M31)</f>
        <v>0</v>
      </c>
      <c r="S31" s="868">
        <f>SUM(E31,J31,O31)</f>
        <v>0</v>
      </c>
      <c r="T31" s="860" t="s">
        <v>654</v>
      </c>
      <c r="U31" s="860" t="s">
        <v>654</v>
      </c>
      <c r="V31" s="869" t="str">
        <f t="shared" si="0"/>
        <v>0</v>
      </c>
      <c r="W31" s="862" t="s">
        <v>654</v>
      </c>
      <c r="X31" s="466"/>
      <c r="Y31" s="466"/>
      <c r="Z31" s="697"/>
      <c r="AA31" s="697"/>
      <c r="AB31" s="697"/>
      <c r="AC31" s="697"/>
      <c r="AD31" s="697"/>
      <c r="AE31" s="697"/>
      <c r="AF31" s="697"/>
    </row>
    <row r="32" spans="1:32">
      <c r="A32" s="863" t="s">
        <v>1527</v>
      </c>
      <c r="B32" s="866" t="s">
        <v>1523</v>
      </c>
      <c r="C32" s="854">
        <v>0</v>
      </c>
      <c r="D32" s="855" t="s">
        <v>654</v>
      </c>
      <c r="E32" s="856">
        <v>0</v>
      </c>
      <c r="F32" s="857" t="s">
        <v>654</v>
      </c>
      <c r="G32" s="856">
        <v>0</v>
      </c>
      <c r="H32" s="854">
        <v>0</v>
      </c>
      <c r="I32" s="855" t="s">
        <v>654</v>
      </c>
      <c r="J32" s="856">
        <v>0</v>
      </c>
      <c r="K32" s="857" t="s">
        <v>654</v>
      </c>
      <c r="L32" s="856">
        <v>0</v>
      </c>
      <c r="M32" s="854">
        <v>0</v>
      </c>
      <c r="N32" s="855" t="s">
        <v>654</v>
      </c>
      <c r="O32" s="856">
        <v>0</v>
      </c>
      <c r="P32" s="857" t="s">
        <v>654</v>
      </c>
      <c r="Q32" s="856">
        <v>0</v>
      </c>
      <c r="R32" s="867">
        <f t="shared" ref="R32:R39" si="5">SUM(C32,H32,M32)</f>
        <v>0</v>
      </c>
      <c r="S32" s="868">
        <f t="shared" ref="S32:S39" si="6">SUM(E32,J32,O32)</f>
        <v>0</v>
      </c>
      <c r="T32" s="860" t="s">
        <v>654</v>
      </c>
      <c r="U32" s="860" t="s">
        <v>654</v>
      </c>
      <c r="V32" s="869" t="str">
        <f t="shared" si="0"/>
        <v>0</v>
      </c>
      <c r="W32" s="862" t="s">
        <v>654</v>
      </c>
      <c r="X32" s="466"/>
      <c r="Y32" s="466"/>
      <c r="Z32" s="697"/>
      <c r="AA32" s="697"/>
      <c r="AB32" s="697"/>
      <c r="AC32" s="697"/>
      <c r="AD32" s="697"/>
      <c r="AE32" s="697"/>
      <c r="AF32" s="697"/>
    </row>
    <row r="33" spans="1:32">
      <c r="A33" s="863" t="s">
        <v>1528</v>
      </c>
      <c r="B33" s="866" t="s">
        <v>1523</v>
      </c>
      <c r="C33" s="854">
        <v>0</v>
      </c>
      <c r="D33" s="855" t="s">
        <v>654</v>
      </c>
      <c r="E33" s="856">
        <v>0</v>
      </c>
      <c r="F33" s="857" t="s">
        <v>654</v>
      </c>
      <c r="G33" s="856">
        <v>0</v>
      </c>
      <c r="H33" s="854">
        <v>0</v>
      </c>
      <c r="I33" s="855" t="s">
        <v>654</v>
      </c>
      <c r="J33" s="856">
        <v>0</v>
      </c>
      <c r="K33" s="857" t="s">
        <v>654</v>
      </c>
      <c r="L33" s="856">
        <v>0</v>
      </c>
      <c r="M33" s="854">
        <v>0</v>
      </c>
      <c r="N33" s="855" t="s">
        <v>654</v>
      </c>
      <c r="O33" s="856">
        <v>0</v>
      </c>
      <c r="P33" s="857" t="s">
        <v>654</v>
      </c>
      <c r="Q33" s="856">
        <v>0</v>
      </c>
      <c r="R33" s="867">
        <f t="shared" si="5"/>
        <v>0</v>
      </c>
      <c r="S33" s="868">
        <f t="shared" si="6"/>
        <v>0</v>
      </c>
      <c r="T33" s="860" t="s">
        <v>654</v>
      </c>
      <c r="U33" s="860" t="s">
        <v>654</v>
      </c>
      <c r="V33" s="869" t="str">
        <f t="shared" si="0"/>
        <v>0</v>
      </c>
      <c r="W33" s="862" t="s">
        <v>654</v>
      </c>
      <c r="X33" s="466"/>
      <c r="Y33" s="466"/>
      <c r="Z33" s="697"/>
      <c r="AA33" s="697"/>
      <c r="AB33" s="697"/>
      <c r="AC33" s="697"/>
      <c r="AD33" s="697"/>
      <c r="AE33" s="697"/>
      <c r="AF33" s="697"/>
    </row>
    <row r="34" spans="1:32">
      <c r="A34" s="863" t="s">
        <v>1529</v>
      </c>
      <c r="B34" s="866" t="s">
        <v>1523</v>
      </c>
      <c r="C34" s="854">
        <v>0</v>
      </c>
      <c r="D34" s="855" t="s">
        <v>654</v>
      </c>
      <c r="E34" s="856">
        <v>0</v>
      </c>
      <c r="F34" s="857" t="s">
        <v>654</v>
      </c>
      <c r="G34" s="856">
        <v>0</v>
      </c>
      <c r="H34" s="854">
        <v>0</v>
      </c>
      <c r="I34" s="855" t="s">
        <v>654</v>
      </c>
      <c r="J34" s="856">
        <v>0</v>
      </c>
      <c r="K34" s="857" t="s">
        <v>654</v>
      </c>
      <c r="L34" s="856">
        <v>0</v>
      </c>
      <c r="M34" s="854">
        <v>0</v>
      </c>
      <c r="N34" s="855" t="s">
        <v>654</v>
      </c>
      <c r="O34" s="856">
        <v>0</v>
      </c>
      <c r="P34" s="857" t="s">
        <v>654</v>
      </c>
      <c r="Q34" s="856">
        <v>0</v>
      </c>
      <c r="R34" s="867">
        <f t="shared" si="5"/>
        <v>0</v>
      </c>
      <c r="S34" s="868">
        <f t="shared" si="6"/>
        <v>0</v>
      </c>
      <c r="T34" s="860" t="s">
        <v>654</v>
      </c>
      <c r="U34" s="860" t="s">
        <v>654</v>
      </c>
      <c r="V34" s="869" t="str">
        <f t="shared" si="0"/>
        <v>0</v>
      </c>
      <c r="W34" s="862" t="s">
        <v>654</v>
      </c>
      <c r="X34" s="466"/>
      <c r="Y34" s="466"/>
      <c r="Z34" s="697"/>
      <c r="AA34" s="697"/>
      <c r="AB34" s="697"/>
      <c r="AC34" s="697"/>
      <c r="AD34" s="697"/>
      <c r="AE34" s="697"/>
      <c r="AF34" s="697"/>
    </row>
    <row r="35" spans="1:32">
      <c r="A35" s="863" t="s">
        <v>1530</v>
      </c>
      <c r="B35" s="866" t="s">
        <v>1523</v>
      </c>
      <c r="C35" s="854">
        <v>0</v>
      </c>
      <c r="D35" s="855" t="s">
        <v>654</v>
      </c>
      <c r="E35" s="856">
        <v>0</v>
      </c>
      <c r="F35" s="857" t="s">
        <v>654</v>
      </c>
      <c r="G35" s="856">
        <v>0</v>
      </c>
      <c r="H35" s="854">
        <v>0</v>
      </c>
      <c r="I35" s="855" t="s">
        <v>654</v>
      </c>
      <c r="J35" s="856">
        <v>0</v>
      </c>
      <c r="K35" s="857" t="s">
        <v>654</v>
      </c>
      <c r="L35" s="856">
        <v>0</v>
      </c>
      <c r="M35" s="854">
        <v>0</v>
      </c>
      <c r="N35" s="855" t="s">
        <v>654</v>
      </c>
      <c r="O35" s="856">
        <v>0</v>
      </c>
      <c r="P35" s="857" t="s">
        <v>654</v>
      </c>
      <c r="Q35" s="856">
        <v>0</v>
      </c>
      <c r="R35" s="867">
        <f t="shared" si="5"/>
        <v>0</v>
      </c>
      <c r="S35" s="868">
        <f t="shared" si="6"/>
        <v>0</v>
      </c>
      <c r="T35" s="860" t="s">
        <v>654</v>
      </c>
      <c r="U35" s="860" t="s">
        <v>654</v>
      </c>
      <c r="V35" s="869" t="str">
        <f t="shared" si="0"/>
        <v>0</v>
      </c>
      <c r="W35" s="862" t="s">
        <v>654</v>
      </c>
      <c r="X35" s="466"/>
      <c r="Y35" s="466"/>
      <c r="Z35" s="697"/>
      <c r="AA35" s="697"/>
      <c r="AB35" s="697"/>
      <c r="AC35" s="697"/>
      <c r="AD35" s="697"/>
      <c r="AE35" s="697"/>
      <c r="AF35" s="697"/>
    </row>
    <row r="36" spans="1:32">
      <c r="A36" s="863" t="s">
        <v>1531</v>
      </c>
      <c r="B36" s="866" t="s">
        <v>1523</v>
      </c>
      <c r="C36" s="854">
        <v>0</v>
      </c>
      <c r="D36" s="855" t="s">
        <v>654</v>
      </c>
      <c r="E36" s="856">
        <v>0</v>
      </c>
      <c r="F36" s="857" t="s">
        <v>654</v>
      </c>
      <c r="G36" s="856">
        <v>0</v>
      </c>
      <c r="H36" s="854">
        <v>0</v>
      </c>
      <c r="I36" s="855" t="s">
        <v>654</v>
      </c>
      <c r="J36" s="856">
        <v>0</v>
      </c>
      <c r="K36" s="857" t="s">
        <v>654</v>
      </c>
      <c r="L36" s="856">
        <v>0</v>
      </c>
      <c r="M36" s="854">
        <v>0</v>
      </c>
      <c r="N36" s="855" t="s">
        <v>654</v>
      </c>
      <c r="O36" s="856">
        <v>0</v>
      </c>
      <c r="P36" s="857" t="s">
        <v>654</v>
      </c>
      <c r="Q36" s="856">
        <v>0</v>
      </c>
      <c r="R36" s="867">
        <f t="shared" si="5"/>
        <v>0</v>
      </c>
      <c r="S36" s="868">
        <f t="shared" si="6"/>
        <v>0</v>
      </c>
      <c r="T36" s="860" t="s">
        <v>654</v>
      </c>
      <c r="U36" s="860" t="s">
        <v>654</v>
      </c>
      <c r="V36" s="869" t="str">
        <f t="shared" si="0"/>
        <v>0</v>
      </c>
      <c r="W36" s="862" t="s">
        <v>654</v>
      </c>
      <c r="X36" s="466"/>
      <c r="Y36" s="466"/>
      <c r="Z36" s="697"/>
      <c r="AA36" s="697"/>
      <c r="AB36" s="697"/>
      <c r="AC36" s="697"/>
      <c r="AD36" s="697"/>
      <c r="AE36" s="697"/>
      <c r="AF36" s="697"/>
    </row>
    <row r="37" spans="1:32">
      <c r="A37" s="863" t="s">
        <v>1532</v>
      </c>
      <c r="B37" s="870" t="s">
        <v>1523</v>
      </c>
      <c r="C37" s="875">
        <v>0</v>
      </c>
      <c r="D37" s="855" t="s">
        <v>654</v>
      </c>
      <c r="E37" s="876">
        <v>0</v>
      </c>
      <c r="F37" s="857" t="s">
        <v>654</v>
      </c>
      <c r="G37" s="876">
        <v>0</v>
      </c>
      <c r="H37" s="875">
        <v>0</v>
      </c>
      <c r="I37" s="855" t="s">
        <v>654</v>
      </c>
      <c r="J37" s="876">
        <v>0</v>
      </c>
      <c r="K37" s="857" t="s">
        <v>654</v>
      </c>
      <c r="L37" s="876">
        <v>0</v>
      </c>
      <c r="M37" s="875">
        <v>0</v>
      </c>
      <c r="N37" s="855" t="s">
        <v>654</v>
      </c>
      <c r="O37" s="876">
        <v>0</v>
      </c>
      <c r="P37" s="857" t="s">
        <v>654</v>
      </c>
      <c r="Q37" s="876">
        <v>0</v>
      </c>
      <c r="R37" s="867">
        <f t="shared" si="5"/>
        <v>0</v>
      </c>
      <c r="S37" s="868">
        <f t="shared" si="6"/>
        <v>0</v>
      </c>
      <c r="T37" s="860" t="s">
        <v>654</v>
      </c>
      <c r="U37" s="860" t="s">
        <v>654</v>
      </c>
      <c r="V37" s="869" t="str">
        <f t="shared" si="0"/>
        <v>0</v>
      </c>
      <c r="W37" s="862" t="s">
        <v>654</v>
      </c>
      <c r="X37" s="873"/>
      <c r="Y37" s="873"/>
      <c r="Z37" s="874"/>
      <c r="AA37" s="874"/>
      <c r="AB37" s="874"/>
      <c r="AC37" s="874"/>
      <c r="AD37" s="874"/>
      <c r="AE37" s="874"/>
      <c r="AF37" s="874"/>
    </row>
    <row r="38" spans="1:32">
      <c r="A38" s="863" t="s">
        <v>1533</v>
      </c>
      <c r="B38" s="870" t="s">
        <v>1523</v>
      </c>
      <c r="C38" s="875">
        <v>0</v>
      </c>
      <c r="D38" s="855" t="s">
        <v>654</v>
      </c>
      <c r="E38" s="876">
        <v>0</v>
      </c>
      <c r="F38" s="857" t="s">
        <v>654</v>
      </c>
      <c r="G38" s="876">
        <v>0</v>
      </c>
      <c r="H38" s="875">
        <v>0</v>
      </c>
      <c r="I38" s="855" t="s">
        <v>654</v>
      </c>
      <c r="J38" s="876">
        <v>0</v>
      </c>
      <c r="K38" s="857" t="s">
        <v>654</v>
      </c>
      <c r="L38" s="876">
        <v>0</v>
      </c>
      <c r="M38" s="875">
        <v>0</v>
      </c>
      <c r="N38" s="855" t="s">
        <v>654</v>
      </c>
      <c r="O38" s="876">
        <v>0</v>
      </c>
      <c r="P38" s="857" t="s">
        <v>654</v>
      </c>
      <c r="Q38" s="876">
        <v>0</v>
      </c>
      <c r="R38" s="867">
        <f t="shared" si="5"/>
        <v>0</v>
      </c>
      <c r="S38" s="868">
        <f t="shared" si="6"/>
        <v>0</v>
      </c>
      <c r="T38" s="860" t="s">
        <v>654</v>
      </c>
      <c r="U38" s="860" t="s">
        <v>654</v>
      </c>
      <c r="V38" s="869" t="str">
        <f t="shared" si="0"/>
        <v>0</v>
      </c>
      <c r="W38" s="862" t="s">
        <v>654</v>
      </c>
      <c r="X38" s="873"/>
      <c r="Y38" s="873"/>
      <c r="Z38" s="874"/>
      <c r="AA38" s="874"/>
      <c r="AB38" s="874"/>
      <c r="AC38" s="874"/>
      <c r="AD38" s="874"/>
      <c r="AE38" s="874"/>
      <c r="AF38" s="874"/>
    </row>
    <row r="39" spans="1:32">
      <c r="A39" s="863" t="s">
        <v>1534</v>
      </c>
      <c r="B39" s="870" t="s">
        <v>1523</v>
      </c>
      <c r="C39" s="875">
        <v>0</v>
      </c>
      <c r="D39" s="855" t="s">
        <v>654</v>
      </c>
      <c r="E39" s="876">
        <v>0</v>
      </c>
      <c r="F39" s="857" t="s">
        <v>654</v>
      </c>
      <c r="G39" s="876">
        <v>0</v>
      </c>
      <c r="H39" s="875">
        <v>0</v>
      </c>
      <c r="I39" s="855" t="s">
        <v>654</v>
      </c>
      <c r="J39" s="876">
        <v>0</v>
      </c>
      <c r="K39" s="857" t="s">
        <v>654</v>
      </c>
      <c r="L39" s="876">
        <v>0</v>
      </c>
      <c r="M39" s="875">
        <v>0</v>
      </c>
      <c r="N39" s="855" t="s">
        <v>654</v>
      </c>
      <c r="O39" s="876">
        <v>0</v>
      </c>
      <c r="P39" s="857" t="s">
        <v>654</v>
      </c>
      <c r="Q39" s="876">
        <v>0</v>
      </c>
      <c r="R39" s="867">
        <f t="shared" si="5"/>
        <v>0</v>
      </c>
      <c r="S39" s="868">
        <f t="shared" si="6"/>
        <v>0</v>
      </c>
      <c r="T39" s="860" t="s">
        <v>654</v>
      </c>
      <c r="U39" s="860" t="s">
        <v>654</v>
      </c>
      <c r="V39" s="869" t="str">
        <f t="shared" si="0"/>
        <v>0</v>
      </c>
      <c r="W39" s="862" t="s">
        <v>654</v>
      </c>
      <c r="X39" s="877"/>
      <c r="Y39" s="877"/>
      <c r="Z39" s="878"/>
      <c r="AA39" s="878"/>
      <c r="AB39" s="878"/>
      <c r="AC39" s="878"/>
      <c r="AD39" s="878"/>
      <c r="AE39" s="878"/>
      <c r="AF39" s="878"/>
    </row>
    <row r="40" spans="1:32">
      <c r="A40" s="863" t="s">
        <v>19</v>
      </c>
      <c r="B40" s="864" t="s">
        <v>1535</v>
      </c>
      <c r="C40" s="858">
        <f>SUM(C41:C48)</f>
        <v>0</v>
      </c>
      <c r="D40" s="855" t="s">
        <v>654</v>
      </c>
      <c r="E40" s="865">
        <f>SUM(E41:E48)</f>
        <v>0</v>
      </c>
      <c r="F40" s="857" t="s">
        <v>654</v>
      </c>
      <c r="G40" s="865">
        <f>SUM(G41:G48)</f>
        <v>0</v>
      </c>
      <c r="H40" s="858">
        <f>SUM(H41:H48)</f>
        <v>0</v>
      </c>
      <c r="I40" s="855" t="s">
        <v>654</v>
      </c>
      <c r="J40" s="865">
        <f>SUM(J41:J48)</f>
        <v>0</v>
      </c>
      <c r="K40" s="857" t="s">
        <v>654</v>
      </c>
      <c r="L40" s="865">
        <f>SUM(L41:L48)</f>
        <v>0</v>
      </c>
      <c r="M40" s="858">
        <f>SUM(M41:M48)</f>
        <v>0</v>
      </c>
      <c r="N40" s="855" t="s">
        <v>654</v>
      </c>
      <c r="O40" s="865">
        <f>SUM(O41:O48)</f>
        <v>0</v>
      </c>
      <c r="P40" s="857" t="s">
        <v>654</v>
      </c>
      <c r="Q40" s="865">
        <f>SUM(Q41:Q48)</f>
        <v>0</v>
      </c>
      <c r="R40" s="858">
        <f>SUM(R41:R48)</f>
        <v>0</v>
      </c>
      <c r="S40" s="859">
        <f>SUM(E40,J40,O40)</f>
        <v>0</v>
      </c>
      <c r="T40" s="860" t="s">
        <v>654</v>
      </c>
      <c r="U40" s="860" t="s">
        <v>654</v>
      </c>
      <c r="V40" s="861" t="str">
        <f t="shared" si="0"/>
        <v>0</v>
      </c>
      <c r="W40" s="862" t="s">
        <v>654</v>
      </c>
      <c r="X40" s="466"/>
      <c r="Y40" s="466"/>
      <c r="Z40" s="697"/>
      <c r="AA40" s="697"/>
      <c r="AB40" s="697"/>
      <c r="AC40" s="697"/>
      <c r="AD40" s="697"/>
      <c r="AE40" s="697"/>
      <c r="AF40" s="697"/>
    </row>
    <row r="41" spans="1:32">
      <c r="A41" s="863" t="s">
        <v>323</v>
      </c>
      <c r="B41" s="866" t="s">
        <v>1523</v>
      </c>
      <c r="C41" s="854">
        <v>0</v>
      </c>
      <c r="D41" s="855" t="s">
        <v>654</v>
      </c>
      <c r="E41" s="856">
        <v>0</v>
      </c>
      <c r="F41" s="857" t="s">
        <v>654</v>
      </c>
      <c r="G41" s="856">
        <v>0</v>
      </c>
      <c r="H41" s="854">
        <v>0</v>
      </c>
      <c r="I41" s="855" t="s">
        <v>654</v>
      </c>
      <c r="J41" s="856">
        <v>0</v>
      </c>
      <c r="K41" s="857" t="s">
        <v>654</v>
      </c>
      <c r="L41" s="856">
        <v>0</v>
      </c>
      <c r="M41" s="854">
        <v>0</v>
      </c>
      <c r="N41" s="855" t="s">
        <v>654</v>
      </c>
      <c r="O41" s="856">
        <v>0</v>
      </c>
      <c r="P41" s="857" t="s">
        <v>654</v>
      </c>
      <c r="Q41" s="856">
        <v>0</v>
      </c>
      <c r="R41" s="867">
        <f>SUM(C41,H41,M41)</f>
        <v>0</v>
      </c>
      <c r="S41" s="868">
        <f>SUM(E41,J41,O41)</f>
        <v>0</v>
      </c>
      <c r="T41" s="860" t="s">
        <v>654</v>
      </c>
      <c r="U41" s="860" t="s">
        <v>654</v>
      </c>
      <c r="V41" s="869" t="str">
        <f t="shared" si="0"/>
        <v>0</v>
      </c>
      <c r="W41" s="862" t="s">
        <v>654</v>
      </c>
      <c r="X41" s="466"/>
      <c r="Y41" s="466"/>
      <c r="Z41" s="697"/>
      <c r="AA41" s="697"/>
      <c r="AB41" s="697"/>
      <c r="AC41" s="697"/>
      <c r="AD41" s="697"/>
      <c r="AE41" s="697"/>
      <c r="AF41" s="697"/>
    </row>
    <row r="42" spans="1:32">
      <c r="A42" s="863" t="s">
        <v>325</v>
      </c>
      <c r="B42" s="866" t="s">
        <v>1523</v>
      </c>
      <c r="C42" s="854">
        <v>0</v>
      </c>
      <c r="D42" s="855" t="s">
        <v>654</v>
      </c>
      <c r="E42" s="856">
        <v>0</v>
      </c>
      <c r="F42" s="857" t="s">
        <v>654</v>
      </c>
      <c r="G42" s="856">
        <v>0</v>
      </c>
      <c r="H42" s="854">
        <v>0</v>
      </c>
      <c r="I42" s="855" t="s">
        <v>654</v>
      </c>
      <c r="J42" s="856">
        <v>0</v>
      </c>
      <c r="K42" s="857" t="s">
        <v>654</v>
      </c>
      <c r="L42" s="856">
        <v>0</v>
      </c>
      <c r="M42" s="854">
        <v>0</v>
      </c>
      <c r="N42" s="855" t="s">
        <v>654</v>
      </c>
      <c r="O42" s="856">
        <v>0</v>
      </c>
      <c r="P42" s="857" t="s">
        <v>654</v>
      </c>
      <c r="Q42" s="856">
        <v>0</v>
      </c>
      <c r="R42" s="867">
        <f t="shared" ref="R42:R48" si="7">SUM(C42,H42,M42)</f>
        <v>0</v>
      </c>
      <c r="S42" s="868">
        <f t="shared" ref="S42:S48" si="8">SUM(E42,J42,O42)</f>
        <v>0</v>
      </c>
      <c r="T42" s="860" t="s">
        <v>654</v>
      </c>
      <c r="U42" s="860" t="s">
        <v>654</v>
      </c>
      <c r="V42" s="869" t="str">
        <f t="shared" si="0"/>
        <v>0</v>
      </c>
      <c r="W42" s="862" t="s">
        <v>654</v>
      </c>
      <c r="X42" s="466"/>
      <c r="Y42" s="466"/>
      <c r="Z42" s="697"/>
      <c r="AA42" s="697"/>
      <c r="AB42" s="697"/>
      <c r="AC42" s="697"/>
      <c r="AD42" s="697"/>
      <c r="AE42" s="697"/>
      <c r="AF42" s="697"/>
    </row>
    <row r="43" spans="1:32">
      <c r="A43" s="863" t="s">
        <v>1536</v>
      </c>
      <c r="B43" s="866" t="s">
        <v>1523</v>
      </c>
      <c r="C43" s="854">
        <v>0</v>
      </c>
      <c r="D43" s="855" t="s">
        <v>654</v>
      </c>
      <c r="E43" s="856">
        <v>0</v>
      </c>
      <c r="F43" s="857" t="s">
        <v>654</v>
      </c>
      <c r="G43" s="856">
        <v>0</v>
      </c>
      <c r="H43" s="854">
        <v>0</v>
      </c>
      <c r="I43" s="855" t="s">
        <v>654</v>
      </c>
      <c r="J43" s="856">
        <v>0</v>
      </c>
      <c r="K43" s="857" t="s">
        <v>654</v>
      </c>
      <c r="L43" s="856">
        <v>0</v>
      </c>
      <c r="M43" s="854">
        <v>0</v>
      </c>
      <c r="N43" s="855" t="s">
        <v>654</v>
      </c>
      <c r="O43" s="856">
        <v>0</v>
      </c>
      <c r="P43" s="857" t="s">
        <v>654</v>
      </c>
      <c r="Q43" s="856">
        <v>0</v>
      </c>
      <c r="R43" s="867">
        <f t="shared" si="7"/>
        <v>0</v>
      </c>
      <c r="S43" s="868">
        <f t="shared" si="8"/>
        <v>0</v>
      </c>
      <c r="T43" s="860" t="s">
        <v>654</v>
      </c>
      <c r="U43" s="860" t="s">
        <v>654</v>
      </c>
      <c r="V43" s="869" t="str">
        <f t="shared" si="0"/>
        <v>0</v>
      </c>
      <c r="W43" s="862" t="s">
        <v>654</v>
      </c>
      <c r="X43" s="466"/>
      <c r="Y43" s="466"/>
      <c r="Z43" s="697"/>
      <c r="AA43" s="697"/>
      <c r="AB43" s="697"/>
      <c r="AC43" s="697"/>
      <c r="AD43" s="697"/>
      <c r="AE43" s="697"/>
      <c r="AF43" s="697"/>
    </row>
    <row r="44" spans="1:32">
      <c r="A44" s="863" t="s">
        <v>1537</v>
      </c>
      <c r="B44" s="866" t="s">
        <v>1523</v>
      </c>
      <c r="C44" s="854">
        <v>0</v>
      </c>
      <c r="D44" s="855" t="s">
        <v>654</v>
      </c>
      <c r="E44" s="856">
        <v>0</v>
      </c>
      <c r="F44" s="857" t="s">
        <v>654</v>
      </c>
      <c r="G44" s="856">
        <v>0</v>
      </c>
      <c r="H44" s="854">
        <v>0</v>
      </c>
      <c r="I44" s="855" t="s">
        <v>654</v>
      </c>
      <c r="J44" s="856">
        <v>0</v>
      </c>
      <c r="K44" s="857" t="s">
        <v>654</v>
      </c>
      <c r="L44" s="856">
        <v>0</v>
      </c>
      <c r="M44" s="854">
        <v>0</v>
      </c>
      <c r="N44" s="855" t="s">
        <v>654</v>
      </c>
      <c r="O44" s="856">
        <v>0</v>
      </c>
      <c r="P44" s="857" t="s">
        <v>654</v>
      </c>
      <c r="Q44" s="856">
        <v>0</v>
      </c>
      <c r="R44" s="867">
        <f t="shared" si="7"/>
        <v>0</v>
      </c>
      <c r="S44" s="868">
        <f t="shared" si="8"/>
        <v>0</v>
      </c>
      <c r="T44" s="860" t="s">
        <v>654</v>
      </c>
      <c r="U44" s="860" t="s">
        <v>654</v>
      </c>
      <c r="V44" s="869" t="str">
        <f t="shared" si="0"/>
        <v>0</v>
      </c>
      <c r="W44" s="862" t="s">
        <v>654</v>
      </c>
      <c r="X44" s="466"/>
      <c r="Y44" s="466"/>
      <c r="Z44" s="697"/>
      <c r="AA44" s="697"/>
      <c r="AB44" s="697"/>
      <c r="AC44" s="697"/>
      <c r="AD44" s="697"/>
      <c r="AE44" s="697"/>
      <c r="AF44" s="697"/>
    </row>
    <row r="45" spans="1:32">
      <c r="A45" s="863" t="s">
        <v>1538</v>
      </c>
      <c r="B45" s="866" t="s">
        <v>1523</v>
      </c>
      <c r="C45" s="854">
        <v>0</v>
      </c>
      <c r="D45" s="855" t="s">
        <v>654</v>
      </c>
      <c r="E45" s="856">
        <v>0</v>
      </c>
      <c r="F45" s="857" t="s">
        <v>654</v>
      </c>
      <c r="G45" s="856">
        <v>0</v>
      </c>
      <c r="H45" s="854">
        <v>0</v>
      </c>
      <c r="I45" s="855" t="s">
        <v>654</v>
      </c>
      <c r="J45" s="856">
        <v>0</v>
      </c>
      <c r="K45" s="857" t="s">
        <v>654</v>
      </c>
      <c r="L45" s="856">
        <v>0</v>
      </c>
      <c r="M45" s="854">
        <v>0</v>
      </c>
      <c r="N45" s="855" t="s">
        <v>654</v>
      </c>
      <c r="O45" s="856">
        <v>0</v>
      </c>
      <c r="P45" s="857" t="s">
        <v>654</v>
      </c>
      <c r="Q45" s="856">
        <v>0</v>
      </c>
      <c r="R45" s="867">
        <f t="shared" si="7"/>
        <v>0</v>
      </c>
      <c r="S45" s="868">
        <f t="shared" si="8"/>
        <v>0</v>
      </c>
      <c r="T45" s="860" t="s">
        <v>654</v>
      </c>
      <c r="U45" s="860" t="s">
        <v>654</v>
      </c>
      <c r="V45" s="869" t="str">
        <f t="shared" si="0"/>
        <v>0</v>
      </c>
      <c r="W45" s="862" t="s">
        <v>654</v>
      </c>
      <c r="X45" s="466"/>
      <c r="Y45" s="466"/>
      <c r="Z45" s="697"/>
      <c r="AA45" s="697"/>
      <c r="AB45" s="697"/>
      <c r="AC45" s="697"/>
      <c r="AD45" s="697"/>
      <c r="AE45" s="697"/>
      <c r="AF45" s="697"/>
    </row>
    <row r="46" spans="1:32">
      <c r="A46" s="863" t="s">
        <v>1539</v>
      </c>
      <c r="B46" s="866" t="s">
        <v>1523</v>
      </c>
      <c r="C46" s="854">
        <v>0</v>
      </c>
      <c r="D46" s="855" t="s">
        <v>654</v>
      </c>
      <c r="E46" s="856">
        <v>0</v>
      </c>
      <c r="F46" s="857" t="s">
        <v>654</v>
      </c>
      <c r="G46" s="856">
        <v>0</v>
      </c>
      <c r="H46" s="854">
        <v>0</v>
      </c>
      <c r="I46" s="855" t="s">
        <v>654</v>
      </c>
      <c r="J46" s="856">
        <v>0</v>
      </c>
      <c r="K46" s="857" t="s">
        <v>654</v>
      </c>
      <c r="L46" s="856">
        <v>0</v>
      </c>
      <c r="M46" s="854">
        <v>0</v>
      </c>
      <c r="N46" s="855" t="s">
        <v>654</v>
      </c>
      <c r="O46" s="856">
        <v>0</v>
      </c>
      <c r="P46" s="857" t="s">
        <v>654</v>
      </c>
      <c r="Q46" s="856">
        <v>0</v>
      </c>
      <c r="R46" s="867">
        <f t="shared" si="7"/>
        <v>0</v>
      </c>
      <c r="S46" s="868">
        <f t="shared" si="8"/>
        <v>0</v>
      </c>
      <c r="T46" s="860" t="s">
        <v>654</v>
      </c>
      <c r="U46" s="860" t="s">
        <v>654</v>
      </c>
      <c r="V46" s="869" t="str">
        <f t="shared" si="0"/>
        <v>0</v>
      </c>
      <c r="W46" s="862" t="s">
        <v>654</v>
      </c>
      <c r="X46" s="466"/>
      <c r="Y46" s="466"/>
      <c r="Z46" s="697"/>
      <c r="AA46" s="697"/>
      <c r="AB46" s="697"/>
      <c r="AC46" s="697"/>
      <c r="AD46" s="697"/>
      <c r="AE46" s="697"/>
      <c r="AF46" s="697"/>
    </row>
    <row r="47" spans="1:32">
      <c r="A47" s="863" t="s">
        <v>1540</v>
      </c>
      <c r="B47" s="870" t="s">
        <v>1523</v>
      </c>
      <c r="C47" s="871">
        <v>0</v>
      </c>
      <c r="D47" s="855" t="s">
        <v>654</v>
      </c>
      <c r="E47" s="872">
        <v>0</v>
      </c>
      <c r="F47" s="857" t="s">
        <v>654</v>
      </c>
      <c r="G47" s="872">
        <v>0</v>
      </c>
      <c r="H47" s="871">
        <v>0</v>
      </c>
      <c r="I47" s="855" t="s">
        <v>654</v>
      </c>
      <c r="J47" s="872">
        <v>0</v>
      </c>
      <c r="K47" s="857" t="s">
        <v>654</v>
      </c>
      <c r="L47" s="872">
        <v>0</v>
      </c>
      <c r="M47" s="871">
        <v>0</v>
      </c>
      <c r="N47" s="855" t="s">
        <v>654</v>
      </c>
      <c r="O47" s="872">
        <v>0</v>
      </c>
      <c r="P47" s="857" t="s">
        <v>654</v>
      </c>
      <c r="Q47" s="872">
        <v>0</v>
      </c>
      <c r="R47" s="867">
        <f t="shared" si="7"/>
        <v>0</v>
      </c>
      <c r="S47" s="868">
        <f t="shared" si="8"/>
        <v>0</v>
      </c>
      <c r="T47" s="860" t="s">
        <v>654</v>
      </c>
      <c r="U47" s="860" t="s">
        <v>654</v>
      </c>
      <c r="V47" s="869" t="str">
        <f t="shared" si="0"/>
        <v>0</v>
      </c>
      <c r="W47" s="862" t="s">
        <v>654</v>
      </c>
      <c r="X47" s="873"/>
      <c r="Y47" s="873"/>
      <c r="Z47" s="874"/>
      <c r="AA47" s="874"/>
      <c r="AB47" s="874"/>
      <c r="AC47" s="874"/>
      <c r="AD47" s="874"/>
      <c r="AE47" s="874"/>
      <c r="AF47" s="874"/>
    </row>
    <row r="48" spans="1:32">
      <c r="A48" s="863" t="s">
        <v>1541</v>
      </c>
      <c r="B48" s="870" t="s">
        <v>1523</v>
      </c>
      <c r="C48" s="871">
        <v>0</v>
      </c>
      <c r="D48" s="855" t="s">
        <v>654</v>
      </c>
      <c r="E48" s="872">
        <v>0</v>
      </c>
      <c r="F48" s="857" t="s">
        <v>654</v>
      </c>
      <c r="G48" s="872">
        <v>0</v>
      </c>
      <c r="H48" s="871">
        <v>0</v>
      </c>
      <c r="I48" s="855" t="s">
        <v>654</v>
      </c>
      <c r="J48" s="872">
        <v>0</v>
      </c>
      <c r="K48" s="857" t="s">
        <v>654</v>
      </c>
      <c r="L48" s="872">
        <v>0</v>
      </c>
      <c r="M48" s="871">
        <v>0</v>
      </c>
      <c r="N48" s="855" t="s">
        <v>654</v>
      </c>
      <c r="O48" s="872">
        <v>0</v>
      </c>
      <c r="P48" s="857" t="s">
        <v>654</v>
      </c>
      <c r="Q48" s="872">
        <v>0</v>
      </c>
      <c r="R48" s="867">
        <f t="shared" si="7"/>
        <v>0</v>
      </c>
      <c r="S48" s="868">
        <f t="shared" si="8"/>
        <v>0</v>
      </c>
      <c r="T48" s="860" t="s">
        <v>654</v>
      </c>
      <c r="U48" s="860" t="s">
        <v>654</v>
      </c>
      <c r="V48" s="869" t="str">
        <f t="shared" si="0"/>
        <v>0</v>
      </c>
      <c r="W48" s="862" t="s">
        <v>654</v>
      </c>
      <c r="X48" s="873"/>
      <c r="Y48" s="873"/>
      <c r="Z48" s="874"/>
      <c r="AA48" s="874"/>
      <c r="AB48" s="874"/>
      <c r="AC48" s="874"/>
      <c r="AD48" s="874"/>
      <c r="AE48" s="874"/>
      <c r="AF48" s="874"/>
    </row>
    <row r="49" spans="1:32">
      <c r="A49" s="863" t="s">
        <v>21</v>
      </c>
      <c r="B49" s="853" t="s">
        <v>1542</v>
      </c>
      <c r="C49" s="879">
        <f>SUM(C50:C56)</f>
        <v>0</v>
      </c>
      <c r="D49" s="880" t="s">
        <v>654</v>
      </c>
      <c r="E49" s="881">
        <f>SUM(E50:E56)</f>
        <v>0</v>
      </c>
      <c r="F49" s="882" t="s">
        <v>654</v>
      </c>
      <c r="G49" s="881">
        <f>SUM(G50:G56)</f>
        <v>0</v>
      </c>
      <c r="H49" s="879">
        <f>SUM(H50:H56)</f>
        <v>0</v>
      </c>
      <c r="I49" s="880" t="s">
        <v>654</v>
      </c>
      <c r="J49" s="881">
        <f>SUM(J50:J56)</f>
        <v>0</v>
      </c>
      <c r="K49" s="882" t="s">
        <v>654</v>
      </c>
      <c r="L49" s="881">
        <f>SUM(L50:L56)</f>
        <v>0</v>
      </c>
      <c r="M49" s="879">
        <f>SUM(M50:M56)</f>
        <v>0</v>
      </c>
      <c r="N49" s="880" t="s">
        <v>654</v>
      </c>
      <c r="O49" s="881">
        <f>SUM(O50:O56)</f>
        <v>0</v>
      </c>
      <c r="P49" s="882" t="s">
        <v>654</v>
      </c>
      <c r="Q49" s="881">
        <f>SUM(Q50:Q56)</f>
        <v>0</v>
      </c>
      <c r="R49" s="879">
        <f>SUM(C49,H49,M49)</f>
        <v>0</v>
      </c>
      <c r="S49" s="859">
        <f>SUM(E49,J49,O49)</f>
        <v>0</v>
      </c>
      <c r="T49" s="883" t="s">
        <v>654</v>
      </c>
      <c r="U49" s="883" t="s">
        <v>654</v>
      </c>
      <c r="V49" s="861" t="str">
        <f t="shared" si="0"/>
        <v>0</v>
      </c>
      <c r="W49" s="884" t="s">
        <v>654</v>
      </c>
      <c r="X49" s="873"/>
      <c r="Y49" s="873"/>
      <c r="Z49" s="874"/>
      <c r="AA49" s="874"/>
      <c r="AB49" s="874"/>
      <c r="AC49" s="874"/>
      <c r="AD49" s="874"/>
      <c r="AE49" s="874"/>
      <c r="AF49" s="874"/>
    </row>
    <row r="50" spans="1:32">
      <c r="A50" s="766" t="s">
        <v>744</v>
      </c>
      <c r="B50" s="885" t="s">
        <v>1543</v>
      </c>
      <c r="C50" s="854">
        <v>0</v>
      </c>
      <c r="D50" s="855" t="s">
        <v>654</v>
      </c>
      <c r="E50" s="886">
        <v>0</v>
      </c>
      <c r="F50" s="857" t="s">
        <v>654</v>
      </c>
      <c r="G50" s="856">
        <v>0</v>
      </c>
      <c r="H50" s="854">
        <v>0</v>
      </c>
      <c r="I50" s="855" t="s">
        <v>654</v>
      </c>
      <c r="J50" s="886">
        <v>0</v>
      </c>
      <c r="K50" s="857" t="s">
        <v>654</v>
      </c>
      <c r="L50" s="856">
        <v>0</v>
      </c>
      <c r="M50" s="854">
        <v>0</v>
      </c>
      <c r="N50" s="855" t="s">
        <v>654</v>
      </c>
      <c r="O50" s="886">
        <v>0</v>
      </c>
      <c r="P50" s="857" t="s">
        <v>654</v>
      </c>
      <c r="Q50" s="856">
        <v>0</v>
      </c>
      <c r="R50" s="887">
        <f>SUM(C50,H50,M50)</f>
        <v>0</v>
      </c>
      <c r="S50" s="868">
        <f>SUM(E50,J50,O50)</f>
        <v>0</v>
      </c>
      <c r="T50" s="857" t="s">
        <v>654</v>
      </c>
      <c r="U50" s="860" t="s">
        <v>654</v>
      </c>
      <c r="V50" s="869" t="str">
        <f t="shared" si="0"/>
        <v>0</v>
      </c>
      <c r="W50" s="862" t="s">
        <v>654</v>
      </c>
      <c r="X50" s="873"/>
      <c r="Y50" s="873"/>
      <c r="Z50" s="874"/>
      <c r="AA50" s="874"/>
      <c r="AB50" s="874"/>
      <c r="AC50" s="874"/>
      <c r="AD50" s="874"/>
      <c r="AE50" s="874"/>
      <c r="AF50" s="874"/>
    </row>
    <row r="51" spans="1:32">
      <c r="A51" s="766" t="s">
        <v>745</v>
      </c>
      <c r="B51" s="885" t="s">
        <v>1544</v>
      </c>
      <c r="C51" s="854">
        <v>0</v>
      </c>
      <c r="D51" s="855" t="s">
        <v>654</v>
      </c>
      <c r="E51" s="886">
        <v>0</v>
      </c>
      <c r="F51" s="857" t="s">
        <v>654</v>
      </c>
      <c r="G51" s="856">
        <v>0</v>
      </c>
      <c r="H51" s="854">
        <v>0</v>
      </c>
      <c r="I51" s="855" t="s">
        <v>654</v>
      </c>
      <c r="J51" s="886">
        <v>0</v>
      </c>
      <c r="K51" s="857" t="s">
        <v>654</v>
      </c>
      <c r="L51" s="856">
        <v>0</v>
      </c>
      <c r="M51" s="854">
        <v>0</v>
      </c>
      <c r="N51" s="855" t="s">
        <v>654</v>
      </c>
      <c r="O51" s="886">
        <v>0</v>
      </c>
      <c r="P51" s="857" t="s">
        <v>654</v>
      </c>
      <c r="Q51" s="856">
        <v>0</v>
      </c>
      <c r="R51" s="887">
        <f t="shared" ref="R51:R56" si="9">SUM(C51,H51,M51)</f>
        <v>0</v>
      </c>
      <c r="S51" s="868">
        <f t="shared" ref="S51:S56" si="10">SUM(E51,J51,O51)</f>
        <v>0</v>
      </c>
      <c r="T51" s="857" t="s">
        <v>654</v>
      </c>
      <c r="U51" s="860" t="s">
        <v>654</v>
      </c>
      <c r="V51" s="869" t="str">
        <f t="shared" si="0"/>
        <v>0</v>
      </c>
      <c r="W51" s="862" t="s">
        <v>654</v>
      </c>
      <c r="X51" s="873"/>
      <c r="Y51" s="873"/>
      <c r="Z51" s="874"/>
      <c r="AA51" s="874"/>
      <c r="AB51" s="874"/>
      <c r="AC51" s="874"/>
      <c r="AD51" s="874"/>
      <c r="AE51" s="874"/>
      <c r="AF51" s="874"/>
    </row>
    <row r="52" spans="1:32">
      <c r="A52" s="766" t="s">
        <v>747</v>
      </c>
      <c r="B52" s="885" t="s">
        <v>1545</v>
      </c>
      <c r="C52" s="854">
        <v>0</v>
      </c>
      <c r="D52" s="855" t="s">
        <v>654</v>
      </c>
      <c r="E52" s="886">
        <v>0</v>
      </c>
      <c r="F52" s="857" t="s">
        <v>654</v>
      </c>
      <c r="G52" s="856">
        <v>0</v>
      </c>
      <c r="H52" s="854">
        <v>0</v>
      </c>
      <c r="I52" s="855" t="s">
        <v>654</v>
      </c>
      <c r="J52" s="886">
        <v>0</v>
      </c>
      <c r="K52" s="857" t="s">
        <v>654</v>
      </c>
      <c r="L52" s="856">
        <v>0</v>
      </c>
      <c r="M52" s="854">
        <v>0</v>
      </c>
      <c r="N52" s="855" t="s">
        <v>654</v>
      </c>
      <c r="O52" s="886">
        <v>0</v>
      </c>
      <c r="P52" s="857" t="s">
        <v>654</v>
      </c>
      <c r="Q52" s="856">
        <v>0</v>
      </c>
      <c r="R52" s="887">
        <f t="shared" si="9"/>
        <v>0</v>
      </c>
      <c r="S52" s="868">
        <f t="shared" si="10"/>
        <v>0</v>
      </c>
      <c r="T52" s="857" t="s">
        <v>654</v>
      </c>
      <c r="U52" s="860" t="s">
        <v>654</v>
      </c>
      <c r="V52" s="869" t="str">
        <f t="shared" si="0"/>
        <v>0</v>
      </c>
      <c r="W52" s="862" t="s">
        <v>654</v>
      </c>
      <c r="X52" s="873"/>
      <c r="Y52" s="873"/>
      <c r="Z52" s="874"/>
      <c r="AA52" s="874"/>
      <c r="AB52" s="874"/>
      <c r="AC52" s="874"/>
      <c r="AD52" s="874"/>
      <c r="AE52" s="874"/>
      <c r="AF52" s="874"/>
    </row>
    <row r="53" spans="1:32">
      <c r="A53" s="766" t="s">
        <v>1546</v>
      </c>
      <c r="B53" s="885" t="s">
        <v>1547</v>
      </c>
      <c r="C53" s="854">
        <v>0</v>
      </c>
      <c r="D53" s="855" t="s">
        <v>654</v>
      </c>
      <c r="E53" s="886">
        <v>0</v>
      </c>
      <c r="F53" s="857" t="s">
        <v>654</v>
      </c>
      <c r="G53" s="856">
        <v>0</v>
      </c>
      <c r="H53" s="854">
        <v>0</v>
      </c>
      <c r="I53" s="855" t="s">
        <v>654</v>
      </c>
      <c r="J53" s="886">
        <v>0</v>
      </c>
      <c r="K53" s="857" t="s">
        <v>654</v>
      </c>
      <c r="L53" s="856">
        <v>0</v>
      </c>
      <c r="M53" s="854">
        <v>0</v>
      </c>
      <c r="N53" s="855" t="s">
        <v>654</v>
      </c>
      <c r="O53" s="886">
        <v>0</v>
      </c>
      <c r="P53" s="857" t="s">
        <v>654</v>
      </c>
      <c r="Q53" s="856">
        <v>0</v>
      </c>
      <c r="R53" s="887">
        <f t="shared" si="9"/>
        <v>0</v>
      </c>
      <c r="S53" s="868">
        <f t="shared" si="10"/>
        <v>0</v>
      </c>
      <c r="T53" s="857" t="s">
        <v>654</v>
      </c>
      <c r="U53" s="860" t="s">
        <v>654</v>
      </c>
      <c r="V53" s="869" t="str">
        <f t="shared" si="0"/>
        <v>0</v>
      </c>
      <c r="W53" s="862" t="s">
        <v>654</v>
      </c>
      <c r="X53" s="873"/>
      <c r="Y53" s="873"/>
      <c r="Z53" s="874"/>
      <c r="AA53" s="874"/>
      <c r="AB53" s="874"/>
      <c r="AC53" s="874"/>
      <c r="AD53" s="874"/>
      <c r="AE53" s="874"/>
      <c r="AF53" s="874"/>
    </row>
    <row r="54" spans="1:32">
      <c r="A54" s="766" t="s">
        <v>1548</v>
      </c>
      <c r="B54" s="888" t="s">
        <v>1523</v>
      </c>
      <c r="C54" s="854">
        <v>0</v>
      </c>
      <c r="D54" s="855" t="s">
        <v>654</v>
      </c>
      <c r="E54" s="886">
        <v>0</v>
      </c>
      <c r="F54" s="857" t="s">
        <v>654</v>
      </c>
      <c r="G54" s="856">
        <v>0</v>
      </c>
      <c r="H54" s="854">
        <v>0</v>
      </c>
      <c r="I54" s="855" t="s">
        <v>654</v>
      </c>
      <c r="J54" s="886">
        <v>0</v>
      </c>
      <c r="K54" s="857" t="s">
        <v>654</v>
      </c>
      <c r="L54" s="856">
        <v>0</v>
      </c>
      <c r="M54" s="854">
        <v>0</v>
      </c>
      <c r="N54" s="855" t="s">
        <v>654</v>
      </c>
      <c r="O54" s="886">
        <v>0</v>
      </c>
      <c r="P54" s="857" t="s">
        <v>654</v>
      </c>
      <c r="Q54" s="856">
        <v>0</v>
      </c>
      <c r="R54" s="887">
        <f t="shared" si="9"/>
        <v>0</v>
      </c>
      <c r="S54" s="868">
        <f t="shared" si="10"/>
        <v>0</v>
      </c>
      <c r="T54" s="857" t="s">
        <v>654</v>
      </c>
      <c r="U54" s="860" t="s">
        <v>654</v>
      </c>
      <c r="V54" s="869" t="str">
        <f t="shared" si="0"/>
        <v>0</v>
      </c>
      <c r="W54" s="862" t="s">
        <v>654</v>
      </c>
      <c r="X54" s="873"/>
      <c r="Y54" s="873"/>
      <c r="Z54" s="874"/>
      <c r="AA54" s="874"/>
      <c r="AB54" s="874"/>
      <c r="AC54" s="874"/>
      <c r="AD54" s="874"/>
      <c r="AE54" s="874"/>
      <c r="AF54" s="874"/>
    </row>
    <row r="55" spans="1:32">
      <c r="A55" s="766" t="s">
        <v>1549</v>
      </c>
      <c r="B55" s="888" t="s">
        <v>1523</v>
      </c>
      <c r="C55" s="854">
        <v>0</v>
      </c>
      <c r="D55" s="855" t="s">
        <v>654</v>
      </c>
      <c r="E55" s="886">
        <v>0</v>
      </c>
      <c r="F55" s="857" t="s">
        <v>654</v>
      </c>
      <c r="G55" s="856">
        <v>0</v>
      </c>
      <c r="H55" s="854">
        <v>0</v>
      </c>
      <c r="I55" s="855" t="s">
        <v>654</v>
      </c>
      <c r="J55" s="886">
        <v>0</v>
      </c>
      <c r="K55" s="857" t="s">
        <v>654</v>
      </c>
      <c r="L55" s="856">
        <v>0</v>
      </c>
      <c r="M55" s="854">
        <v>0</v>
      </c>
      <c r="N55" s="855" t="s">
        <v>654</v>
      </c>
      <c r="O55" s="886">
        <v>0</v>
      </c>
      <c r="P55" s="857" t="s">
        <v>654</v>
      </c>
      <c r="Q55" s="856">
        <v>0</v>
      </c>
      <c r="R55" s="887">
        <f t="shared" si="9"/>
        <v>0</v>
      </c>
      <c r="S55" s="868">
        <f t="shared" si="10"/>
        <v>0</v>
      </c>
      <c r="T55" s="857" t="s">
        <v>654</v>
      </c>
      <c r="U55" s="860" t="s">
        <v>654</v>
      </c>
      <c r="V55" s="869" t="str">
        <f t="shared" si="0"/>
        <v>0</v>
      </c>
      <c r="W55" s="862" t="s">
        <v>654</v>
      </c>
      <c r="X55" s="873"/>
      <c r="Y55" s="873"/>
      <c r="Z55" s="874"/>
      <c r="AA55" s="874"/>
      <c r="AB55" s="874"/>
      <c r="AC55" s="874"/>
      <c r="AD55" s="874"/>
      <c r="AE55" s="874"/>
      <c r="AF55" s="874"/>
    </row>
    <row r="56" spans="1:32" ht="15.75" thickBot="1">
      <c r="A56" s="863" t="s">
        <v>1550</v>
      </c>
      <c r="B56" s="870" t="s">
        <v>1523</v>
      </c>
      <c r="C56" s="889">
        <v>0</v>
      </c>
      <c r="D56" s="890" t="s">
        <v>654</v>
      </c>
      <c r="E56" s="891">
        <v>0</v>
      </c>
      <c r="F56" s="892" t="s">
        <v>654</v>
      </c>
      <c r="G56" s="893">
        <v>0</v>
      </c>
      <c r="H56" s="889">
        <v>0</v>
      </c>
      <c r="I56" s="890" t="s">
        <v>654</v>
      </c>
      <c r="J56" s="891">
        <v>0</v>
      </c>
      <c r="K56" s="892" t="s">
        <v>654</v>
      </c>
      <c r="L56" s="893">
        <v>0</v>
      </c>
      <c r="M56" s="889">
        <v>0</v>
      </c>
      <c r="N56" s="890" t="s">
        <v>654</v>
      </c>
      <c r="O56" s="891">
        <v>0</v>
      </c>
      <c r="P56" s="892" t="s">
        <v>654</v>
      </c>
      <c r="Q56" s="893">
        <v>0</v>
      </c>
      <c r="R56" s="887">
        <f t="shared" si="9"/>
        <v>0</v>
      </c>
      <c r="S56" s="868">
        <f t="shared" si="10"/>
        <v>0</v>
      </c>
      <c r="T56" s="882" t="s">
        <v>654</v>
      </c>
      <c r="U56" s="883" t="s">
        <v>654</v>
      </c>
      <c r="V56" s="894" t="str">
        <f t="shared" si="0"/>
        <v>0</v>
      </c>
      <c r="W56" s="895" t="s">
        <v>654</v>
      </c>
      <c r="X56" s="873"/>
      <c r="Y56" s="873"/>
      <c r="Z56" s="874"/>
      <c r="AA56" s="874"/>
      <c r="AB56" s="874"/>
      <c r="AC56" s="874"/>
      <c r="AD56" s="874"/>
      <c r="AE56" s="874"/>
      <c r="AF56" s="874"/>
    </row>
    <row r="57" spans="1:32" ht="15.75" thickBot="1">
      <c r="A57" s="896" t="s">
        <v>352</v>
      </c>
      <c r="B57" s="897" t="s">
        <v>1551</v>
      </c>
      <c r="C57" s="898">
        <f>C11-C58</f>
        <v>0</v>
      </c>
      <c r="D57" s="899" t="s">
        <v>654</v>
      </c>
      <c r="E57" s="900">
        <f>E11-E58</f>
        <v>0</v>
      </c>
      <c r="F57" s="901" t="s">
        <v>654</v>
      </c>
      <c r="G57" s="902" t="s">
        <v>654</v>
      </c>
      <c r="H57" s="898">
        <f>H11-H58</f>
        <v>1.5</v>
      </c>
      <c r="I57" s="899" t="s">
        <v>654</v>
      </c>
      <c r="J57" s="900">
        <f>J11-J58</f>
        <v>1.5</v>
      </c>
      <c r="K57" s="901" t="s">
        <v>654</v>
      </c>
      <c r="L57" s="902" t="s">
        <v>654</v>
      </c>
      <c r="M57" s="898">
        <f>M11-M58</f>
        <v>0</v>
      </c>
      <c r="N57" s="899" t="s">
        <v>654</v>
      </c>
      <c r="O57" s="900">
        <f>O11-O58</f>
        <v>0</v>
      </c>
      <c r="P57" s="903" t="s">
        <v>654</v>
      </c>
      <c r="Q57" s="904" t="s">
        <v>654</v>
      </c>
      <c r="R57" s="905" t="s">
        <v>654</v>
      </c>
      <c r="S57" s="906" t="s">
        <v>654</v>
      </c>
      <c r="T57" s="907" t="s">
        <v>654</v>
      </c>
      <c r="U57" s="908" t="s">
        <v>654</v>
      </c>
      <c r="V57" s="909" t="s">
        <v>654</v>
      </c>
      <c r="W57" s="910" t="s">
        <v>654</v>
      </c>
      <c r="X57" s="873"/>
      <c r="Y57" s="873"/>
      <c r="Z57" s="874"/>
      <c r="AA57" s="874"/>
      <c r="AB57" s="874"/>
      <c r="AC57" s="874"/>
      <c r="AD57" s="874"/>
      <c r="AE57" s="874"/>
      <c r="AF57" s="874"/>
    </row>
    <row r="58" spans="1:32">
      <c r="A58" s="911" t="s">
        <v>365</v>
      </c>
      <c r="B58" s="912" t="s">
        <v>1518</v>
      </c>
      <c r="C58" s="913">
        <f>SUM(C59,C90)</f>
        <v>0</v>
      </c>
      <c r="D58" s="914">
        <f t="shared" ref="D58:Q58" si="11">SUM(D59,D90)</f>
        <v>0</v>
      </c>
      <c r="E58" s="915">
        <f t="shared" si="11"/>
        <v>0</v>
      </c>
      <c r="F58" s="916">
        <f t="shared" si="11"/>
        <v>0</v>
      </c>
      <c r="G58" s="913">
        <f t="shared" si="11"/>
        <v>0</v>
      </c>
      <c r="H58" s="913">
        <f t="shared" si="11"/>
        <v>0</v>
      </c>
      <c r="I58" s="914">
        <f t="shared" si="11"/>
        <v>0</v>
      </c>
      <c r="J58" s="915">
        <f t="shared" si="11"/>
        <v>0</v>
      </c>
      <c r="K58" s="916">
        <f t="shared" si="11"/>
        <v>0</v>
      </c>
      <c r="L58" s="913">
        <f t="shared" si="11"/>
        <v>0</v>
      </c>
      <c r="M58" s="913">
        <f t="shared" si="11"/>
        <v>0</v>
      </c>
      <c r="N58" s="914">
        <f t="shared" si="11"/>
        <v>0</v>
      </c>
      <c r="O58" s="915">
        <f t="shared" si="11"/>
        <v>0</v>
      </c>
      <c r="P58" s="916">
        <f t="shared" si="11"/>
        <v>0</v>
      </c>
      <c r="Q58" s="917">
        <f t="shared" si="11"/>
        <v>0</v>
      </c>
      <c r="R58" s="918">
        <f>SUM(R59,R90)</f>
        <v>0</v>
      </c>
      <c r="S58" s="919" t="s">
        <v>654</v>
      </c>
      <c r="T58" s="920">
        <f>SUM(T59,T90)</f>
        <v>0</v>
      </c>
      <c r="U58" s="921">
        <f>SUM(U59,U90)</f>
        <v>0</v>
      </c>
      <c r="V58" s="914" t="s">
        <v>654</v>
      </c>
      <c r="W58" s="922" t="str">
        <f t="shared" ref="W58:W59" si="12">IFERROR(T58/R58,"0")</f>
        <v>0</v>
      </c>
      <c r="X58" s="466"/>
      <c r="Y58" s="466"/>
      <c r="Z58" s="697"/>
      <c r="AA58" s="697"/>
      <c r="AB58" s="697"/>
      <c r="AC58" s="697"/>
      <c r="AD58" s="697"/>
      <c r="AE58" s="697"/>
      <c r="AF58" s="697"/>
    </row>
    <row r="59" spans="1:32">
      <c r="A59" s="923" t="s">
        <v>166</v>
      </c>
      <c r="B59" s="924" t="s">
        <v>1552</v>
      </c>
      <c r="C59" s="925">
        <f t="shared" ref="C59:Q59" si="13">SUM(C60:C89)</f>
        <v>0</v>
      </c>
      <c r="D59" s="926">
        <f t="shared" si="13"/>
        <v>0</v>
      </c>
      <c r="E59" s="926">
        <f t="shared" si="13"/>
        <v>0</v>
      </c>
      <c r="F59" s="927">
        <f t="shared" si="13"/>
        <v>0</v>
      </c>
      <c r="G59" s="925">
        <f t="shared" si="13"/>
        <v>0</v>
      </c>
      <c r="H59" s="925">
        <f t="shared" si="13"/>
        <v>0</v>
      </c>
      <c r="I59" s="926">
        <f t="shared" si="13"/>
        <v>0</v>
      </c>
      <c r="J59" s="926">
        <f t="shared" si="13"/>
        <v>0</v>
      </c>
      <c r="K59" s="927">
        <f t="shared" si="13"/>
        <v>0</v>
      </c>
      <c r="L59" s="925">
        <f t="shared" si="13"/>
        <v>0</v>
      </c>
      <c r="M59" s="925">
        <f t="shared" si="13"/>
        <v>0</v>
      </c>
      <c r="N59" s="926">
        <f t="shared" si="13"/>
        <v>0</v>
      </c>
      <c r="O59" s="926">
        <f t="shared" si="13"/>
        <v>0</v>
      </c>
      <c r="P59" s="927">
        <f t="shared" si="13"/>
        <v>0</v>
      </c>
      <c r="Q59" s="925">
        <f t="shared" si="13"/>
        <v>0</v>
      </c>
      <c r="R59" s="928">
        <f>SUM(R60:R89)</f>
        <v>0</v>
      </c>
      <c r="S59" s="929" t="s">
        <v>654</v>
      </c>
      <c r="T59" s="930">
        <f>SUM(T60:T89)</f>
        <v>0</v>
      </c>
      <c r="U59" s="931">
        <f>SUM(U60:U89)</f>
        <v>0</v>
      </c>
      <c r="V59" s="929" t="s">
        <v>654</v>
      </c>
      <c r="W59" s="932" t="str">
        <f t="shared" si="12"/>
        <v>0</v>
      </c>
      <c r="X59" s="466"/>
      <c r="Y59" s="466"/>
      <c r="Z59" s="697"/>
      <c r="AA59" s="697"/>
      <c r="AB59" s="697"/>
      <c r="AC59" s="697"/>
      <c r="AD59" s="697"/>
      <c r="AE59" s="697"/>
      <c r="AF59" s="697"/>
    </row>
    <row r="60" spans="1:32">
      <c r="A60" s="933" t="s">
        <v>168</v>
      </c>
      <c r="B60" s="934" t="s">
        <v>1523</v>
      </c>
      <c r="C60" s="871"/>
      <c r="D60" s="935"/>
      <c r="E60" s="872"/>
      <c r="F60" s="872"/>
      <c r="G60" s="867">
        <f>D60+E60-F60</f>
        <v>0</v>
      </c>
      <c r="H60" s="871"/>
      <c r="I60" s="935"/>
      <c r="J60" s="872"/>
      <c r="K60" s="872"/>
      <c r="L60" s="867">
        <f>I60+J60-K60</f>
        <v>0</v>
      </c>
      <c r="M60" s="871"/>
      <c r="N60" s="935"/>
      <c r="O60" s="872"/>
      <c r="P60" s="872"/>
      <c r="Q60" s="867">
        <f>N60+O60-P60</f>
        <v>0</v>
      </c>
      <c r="R60" s="936">
        <f>SUM(C60,H60,M60)</f>
        <v>0</v>
      </c>
      <c r="S60" s="937" t="s">
        <v>654</v>
      </c>
      <c r="T60" s="424">
        <f>SUM(E60,J60,O60)</f>
        <v>0</v>
      </c>
      <c r="U60" s="938">
        <f>SUM(G60,L60,Q60)</f>
        <v>0</v>
      </c>
      <c r="V60" s="937" t="s">
        <v>654</v>
      </c>
      <c r="W60" s="939" t="str">
        <f>IFERROR(T60/R60,"0")</f>
        <v>0</v>
      </c>
      <c r="X60" s="466"/>
      <c r="Y60" s="466"/>
      <c r="Z60" s="697"/>
      <c r="AA60" s="697"/>
      <c r="AB60" s="697"/>
      <c r="AC60" s="697"/>
      <c r="AD60" s="697"/>
      <c r="AE60" s="697"/>
      <c r="AF60" s="697"/>
    </row>
    <row r="61" spans="1:32">
      <c r="A61" s="940" t="s">
        <v>486</v>
      </c>
      <c r="B61" s="934" t="s">
        <v>1523</v>
      </c>
      <c r="C61" s="871"/>
      <c r="D61" s="935"/>
      <c r="E61" s="872"/>
      <c r="F61" s="872"/>
      <c r="G61" s="867">
        <f t="shared" ref="G61:G89" si="14">D61+E61-F61</f>
        <v>0</v>
      </c>
      <c r="H61" s="871"/>
      <c r="I61" s="935"/>
      <c r="J61" s="872"/>
      <c r="K61" s="872"/>
      <c r="L61" s="867">
        <f t="shared" ref="L61:L89" si="15">I61+J61-K61</f>
        <v>0</v>
      </c>
      <c r="M61" s="871"/>
      <c r="N61" s="935"/>
      <c r="O61" s="872"/>
      <c r="P61" s="872"/>
      <c r="Q61" s="867">
        <f t="shared" ref="Q61:Q89" si="16">N61+O61-P61</f>
        <v>0</v>
      </c>
      <c r="R61" s="936">
        <f t="shared" ref="R61:R89" si="17">SUM(C61,H61,M61)</f>
        <v>0</v>
      </c>
      <c r="S61" s="937" t="s">
        <v>654</v>
      </c>
      <c r="T61" s="424">
        <f t="shared" ref="T61:T89" si="18">SUM(E61,J61,O61)</f>
        <v>0</v>
      </c>
      <c r="U61" s="938">
        <f t="shared" ref="U61:U89" si="19">SUM(G61,L61,Q61)</f>
        <v>0</v>
      </c>
      <c r="V61" s="937" t="s">
        <v>654</v>
      </c>
      <c r="W61" s="939" t="str">
        <f t="shared" ref="W61:W89" si="20">IFERROR(T61/R61,"0")</f>
        <v>0</v>
      </c>
      <c r="X61" s="466"/>
      <c r="Y61" s="466"/>
      <c r="Z61" s="697"/>
      <c r="AA61" s="697"/>
      <c r="AB61" s="697"/>
      <c r="AC61" s="697"/>
      <c r="AD61" s="697"/>
      <c r="AE61" s="697"/>
      <c r="AF61" s="697"/>
    </row>
    <row r="62" spans="1:32">
      <c r="A62" s="940" t="s">
        <v>688</v>
      </c>
      <c r="B62" s="934" t="s">
        <v>1523</v>
      </c>
      <c r="C62" s="871"/>
      <c r="D62" s="935"/>
      <c r="E62" s="872"/>
      <c r="F62" s="872"/>
      <c r="G62" s="867">
        <f t="shared" si="14"/>
        <v>0</v>
      </c>
      <c r="H62" s="871"/>
      <c r="I62" s="935"/>
      <c r="J62" s="872"/>
      <c r="K62" s="872"/>
      <c r="L62" s="867">
        <f t="shared" si="15"/>
        <v>0</v>
      </c>
      <c r="M62" s="871"/>
      <c r="N62" s="935"/>
      <c r="O62" s="872"/>
      <c r="P62" s="872"/>
      <c r="Q62" s="867">
        <f t="shared" si="16"/>
        <v>0</v>
      </c>
      <c r="R62" s="936">
        <f t="shared" si="17"/>
        <v>0</v>
      </c>
      <c r="S62" s="937" t="s">
        <v>654</v>
      </c>
      <c r="T62" s="424">
        <f t="shared" si="18"/>
        <v>0</v>
      </c>
      <c r="U62" s="938">
        <f t="shared" si="19"/>
        <v>0</v>
      </c>
      <c r="V62" s="937" t="s">
        <v>654</v>
      </c>
      <c r="W62" s="939" t="str">
        <f t="shared" si="20"/>
        <v>0</v>
      </c>
      <c r="X62" s="466"/>
      <c r="Y62" s="466"/>
      <c r="Z62" s="697"/>
      <c r="AA62" s="697"/>
      <c r="AB62" s="697"/>
      <c r="AC62" s="697"/>
      <c r="AD62" s="697"/>
      <c r="AE62" s="697"/>
      <c r="AF62" s="697"/>
    </row>
    <row r="63" spans="1:32">
      <c r="A63" s="923" t="s">
        <v>689</v>
      </c>
      <c r="B63" s="934" t="s">
        <v>1523</v>
      </c>
      <c r="C63" s="871"/>
      <c r="D63" s="935"/>
      <c r="E63" s="872"/>
      <c r="F63" s="872"/>
      <c r="G63" s="867">
        <f t="shared" si="14"/>
        <v>0</v>
      </c>
      <c r="H63" s="871"/>
      <c r="I63" s="935"/>
      <c r="J63" s="872"/>
      <c r="K63" s="872"/>
      <c r="L63" s="867">
        <f t="shared" si="15"/>
        <v>0</v>
      </c>
      <c r="M63" s="871"/>
      <c r="N63" s="935"/>
      <c r="O63" s="872"/>
      <c r="P63" s="872"/>
      <c r="Q63" s="867">
        <f t="shared" si="16"/>
        <v>0</v>
      </c>
      <c r="R63" s="936">
        <f t="shared" si="17"/>
        <v>0</v>
      </c>
      <c r="S63" s="937" t="s">
        <v>654</v>
      </c>
      <c r="T63" s="424">
        <f t="shared" si="18"/>
        <v>0</v>
      </c>
      <c r="U63" s="938">
        <f t="shared" si="19"/>
        <v>0</v>
      </c>
      <c r="V63" s="937" t="s">
        <v>654</v>
      </c>
      <c r="W63" s="939" t="str">
        <f t="shared" si="20"/>
        <v>0</v>
      </c>
      <c r="X63" s="466"/>
      <c r="Y63" s="466"/>
      <c r="Z63" s="697"/>
      <c r="AA63" s="697"/>
      <c r="AB63" s="697"/>
      <c r="AC63" s="697"/>
      <c r="AD63" s="697"/>
      <c r="AE63" s="697"/>
      <c r="AF63" s="697"/>
    </row>
    <row r="64" spans="1:32">
      <c r="A64" s="923" t="s">
        <v>690</v>
      </c>
      <c r="B64" s="934" t="s">
        <v>1523</v>
      </c>
      <c r="C64" s="871"/>
      <c r="D64" s="935"/>
      <c r="E64" s="872"/>
      <c r="F64" s="872"/>
      <c r="G64" s="867">
        <f t="shared" si="14"/>
        <v>0</v>
      </c>
      <c r="H64" s="871"/>
      <c r="I64" s="935"/>
      <c r="J64" s="872"/>
      <c r="K64" s="872"/>
      <c r="L64" s="867">
        <f t="shared" si="15"/>
        <v>0</v>
      </c>
      <c r="M64" s="871"/>
      <c r="N64" s="935"/>
      <c r="O64" s="872"/>
      <c r="P64" s="872"/>
      <c r="Q64" s="867">
        <f t="shared" si="16"/>
        <v>0</v>
      </c>
      <c r="R64" s="936">
        <f t="shared" si="17"/>
        <v>0</v>
      </c>
      <c r="S64" s="937" t="s">
        <v>654</v>
      </c>
      <c r="T64" s="424">
        <f t="shared" si="18"/>
        <v>0</v>
      </c>
      <c r="U64" s="938">
        <f t="shared" si="19"/>
        <v>0</v>
      </c>
      <c r="V64" s="937" t="s">
        <v>654</v>
      </c>
      <c r="W64" s="939" t="str">
        <f t="shared" si="20"/>
        <v>0</v>
      </c>
      <c r="X64" s="466"/>
      <c r="Y64" s="466"/>
      <c r="Z64" s="697"/>
      <c r="AA64" s="697"/>
      <c r="AB64" s="697"/>
      <c r="AC64" s="697"/>
      <c r="AD64" s="697"/>
      <c r="AE64" s="697"/>
      <c r="AF64" s="697"/>
    </row>
    <row r="65" spans="1:32">
      <c r="A65" s="923" t="s">
        <v>691</v>
      </c>
      <c r="B65" s="934" t="s">
        <v>1523</v>
      </c>
      <c r="C65" s="871"/>
      <c r="D65" s="935"/>
      <c r="E65" s="872"/>
      <c r="F65" s="872"/>
      <c r="G65" s="867">
        <f t="shared" si="14"/>
        <v>0</v>
      </c>
      <c r="H65" s="871"/>
      <c r="I65" s="935"/>
      <c r="J65" s="872"/>
      <c r="K65" s="872"/>
      <c r="L65" s="867">
        <f t="shared" si="15"/>
        <v>0</v>
      </c>
      <c r="M65" s="871"/>
      <c r="N65" s="935"/>
      <c r="O65" s="872"/>
      <c r="P65" s="872"/>
      <c r="Q65" s="867">
        <f t="shared" si="16"/>
        <v>0</v>
      </c>
      <c r="R65" s="936">
        <f t="shared" si="17"/>
        <v>0</v>
      </c>
      <c r="S65" s="937" t="s">
        <v>654</v>
      </c>
      <c r="T65" s="424">
        <f t="shared" si="18"/>
        <v>0</v>
      </c>
      <c r="U65" s="938">
        <f t="shared" si="19"/>
        <v>0</v>
      </c>
      <c r="V65" s="937" t="s">
        <v>654</v>
      </c>
      <c r="W65" s="939" t="str">
        <f t="shared" si="20"/>
        <v>0</v>
      </c>
      <c r="X65" s="466"/>
      <c r="Y65" s="466"/>
      <c r="Z65" s="697"/>
      <c r="AA65" s="697"/>
      <c r="AB65" s="697"/>
      <c r="AC65" s="697"/>
      <c r="AD65" s="697"/>
      <c r="AE65" s="697"/>
      <c r="AF65" s="697"/>
    </row>
    <row r="66" spans="1:32">
      <c r="A66" s="941" t="s">
        <v>692</v>
      </c>
      <c r="B66" s="934" t="s">
        <v>1523</v>
      </c>
      <c r="C66" s="871"/>
      <c r="D66" s="935"/>
      <c r="E66" s="872"/>
      <c r="F66" s="872"/>
      <c r="G66" s="867">
        <f t="shared" si="14"/>
        <v>0</v>
      </c>
      <c r="H66" s="871"/>
      <c r="I66" s="935"/>
      <c r="J66" s="872"/>
      <c r="K66" s="872"/>
      <c r="L66" s="867">
        <f t="shared" si="15"/>
        <v>0</v>
      </c>
      <c r="M66" s="871"/>
      <c r="N66" s="935"/>
      <c r="O66" s="872"/>
      <c r="P66" s="872"/>
      <c r="Q66" s="867">
        <f t="shared" si="16"/>
        <v>0</v>
      </c>
      <c r="R66" s="936">
        <f t="shared" si="17"/>
        <v>0</v>
      </c>
      <c r="S66" s="937" t="s">
        <v>654</v>
      </c>
      <c r="T66" s="424">
        <f t="shared" si="18"/>
        <v>0</v>
      </c>
      <c r="U66" s="938">
        <f t="shared" si="19"/>
        <v>0</v>
      </c>
      <c r="V66" s="937" t="s">
        <v>654</v>
      </c>
      <c r="W66" s="939" t="str">
        <f t="shared" si="20"/>
        <v>0</v>
      </c>
      <c r="X66" s="466"/>
      <c r="Y66" s="466"/>
      <c r="Z66" s="697"/>
      <c r="AA66" s="697"/>
      <c r="AB66" s="697"/>
      <c r="AC66" s="697"/>
      <c r="AD66" s="697"/>
      <c r="AE66" s="697"/>
      <c r="AF66" s="697"/>
    </row>
    <row r="67" spans="1:32">
      <c r="A67" s="941" t="s">
        <v>693</v>
      </c>
      <c r="B67" s="934" t="s">
        <v>1523</v>
      </c>
      <c r="C67" s="871"/>
      <c r="D67" s="935"/>
      <c r="E67" s="872"/>
      <c r="F67" s="872"/>
      <c r="G67" s="867">
        <f t="shared" si="14"/>
        <v>0</v>
      </c>
      <c r="H67" s="871"/>
      <c r="I67" s="935"/>
      <c r="J67" s="872"/>
      <c r="K67" s="872"/>
      <c r="L67" s="867">
        <f t="shared" si="15"/>
        <v>0</v>
      </c>
      <c r="M67" s="871"/>
      <c r="N67" s="935"/>
      <c r="O67" s="872"/>
      <c r="P67" s="872"/>
      <c r="Q67" s="867">
        <f t="shared" si="16"/>
        <v>0</v>
      </c>
      <c r="R67" s="936">
        <f t="shared" si="17"/>
        <v>0</v>
      </c>
      <c r="S67" s="937" t="s">
        <v>654</v>
      </c>
      <c r="T67" s="424">
        <f t="shared" si="18"/>
        <v>0</v>
      </c>
      <c r="U67" s="938">
        <f t="shared" si="19"/>
        <v>0</v>
      </c>
      <c r="V67" s="937" t="s">
        <v>654</v>
      </c>
      <c r="W67" s="939" t="str">
        <f t="shared" si="20"/>
        <v>0</v>
      </c>
      <c r="X67" s="466"/>
      <c r="Y67" s="466"/>
      <c r="Z67" s="697"/>
      <c r="AA67" s="697"/>
      <c r="AB67" s="697"/>
      <c r="AC67" s="697"/>
      <c r="AD67" s="697"/>
      <c r="AE67" s="697"/>
      <c r="AF67" s="697"/>
    </row>
    <row r="68" spans="1:32">
      <c r="A68" s="941" t="s">
        <v>694</v>
      </c>
      <c r="B68" s="934" t="s">
        <v>1523</v>
      </c>
      <c r="C68" s="871"/>
      <c r="D68" s="935"/>
      <c r="E68" s="872"/>
      <c r="F68" s="872"/>
      <c r="G68" s="867">
        <f t="shared" si="14"/>
        <v>0</v>
      </c>
      <c r="H68" s="871"/>
      <c r="I68" s="935"/>
      <c r="J68" s="872"/>
      <c r="K68" s="872"/>
      <c r="L68" s="867">
        <f t="shared" si="15"/>
        <v>0</v>
      </c>
      <c r="M68" s="871"/>
      <c r="N68" s="935"/>
      <c r="O68" s="872"/>
      <c r="P68" s="872"/>
      <c r="Q68" s="867">
        <f t="shared" si="16"/>
        <v>0</v>
      </c>
      <c r="R68" s="936">
        <f t="shared" si="17"/>
        <v>0</v>
      </c>
      <c r="S68" s="937" t="s">
        <v>654</v>
      </c>
      <c r="T68" s="424">
        <f t="shared" si="18"/>
        <v>0</v>
      </c>
      <c r="U68" s="938">
        <f t="shared" si="19"/>
        <v>0</v>
      </c>
      <c r="V68" s="937" t="s">
        <v>654</v>
      </c>
      <c r="W68" s="939" t="str">
        <f t="shared" si="20"/>
        <v>0</v>
      </c>
      <c r="X68" s="466"/>
      <c r="Y68" s="466"/>
      <c r="Z68" s="697"/>
      <c r="AA68" s="697"/>
      <c r="AB68" s="697"/>
      <c r="AC68" s="697"/>
      <c r="AD68" s="697"/>
      <c r="AE68" s="697"/>
      <c r="AF68" s="697"/>
    </row>
    <row r="69" spans="1:32">
      <c r="A69" s="941" t="s">
        <v>1553</v>
      </c>
      <c r="B69" s="934" t="s">
        <v>1523</v>
      </c>
      <c r="C69" s="871"/>
      <c r="D69" s="935"/>
      <c r="E69" s="872"/>
      <c r="F69" s="872"/>
      <c r="G69" s="867">
        <f t="shared" si="14"/>
        <v>0</v>
      </c>
      <c r="H69" s="871"/>
      <c r="I69" s="935"/>
      <c r="J69" s="872"/>
      <c r="K69" s="872"/>
      <c r="L69" s="867">
        <f t="shared" si="15"/>
        <v>0</v>
      </c>
      <c r="M69" s="871"/>
      <c r="N69" s="935"/>
      <c r="O69" s="872"/>
      <c r="P69" s="872"/>
      <c r="Q69" s="867">
        <f t="shared" si="16"/>
        <v>0</v>
      </c>
      <c r="R69" s="936">
        <f t="shared" si="17"/>
        <v>0</v>
      </c>
      <c r="S69" s="937" t="s">
        <v>654</v>
      </c>
      <c r="T69" s="424">
        <f t="shared" si="18"/>
        <v>0</v>
      </c>
      <c r="U69" s="938">
        <f t="shared" si="19"/>
        <v>0</v>
      </c>
      <c r="V69" s="937" t="s">
        <v>654</v>
      </c>
      <c r="W69" s="939" t="str">
        <f t="shared" si="20"/>
        <v>0</v>
      </c>
      <c r="X69" s="466"/>
      <c r="Y69" s="466"/>
      <c r="Z69" s="697"/>
      <c r="AA69" s="697"/>
      <c r="AB69" s="697"/>
      <c r="AC69" s="697"/>
      <c r="AD69" s="697"/>
      <c r="AE69" s="697"/>
      <c r="AF69" s="697"/>
    </row>
    <row r="70" spans="1:32">
      <c r="A70" s="941" t="s">
        <v>1554</v>
      </c>
      <c r="B70" s="934" t="s">
        <v>1523</v>
      </c>
      <c r="C70" s="871"/>
      <c r="D70" s="935"/>
      <c r="E70" s="872"/>
      <c r="F70" s="872"/>
      <c r="G70" s="867">
        <f t="shared" si="14"/>
        <v>0</v>
      </c>
      <c r="H70" s="871"/>
      <c r="I70" s="935"/>
      <c r="J70" s="872"/>
      <c r="K70" s="872"/>
      <c r="L70" s="867">
        <f t="shared" si="15"/>
        <v>0</v>
      </c>
      <c r="M70" s="871"/>
      <c r="N70" s="935"/>
      <c r="O70" s="872"/>
      <c r="P70" s="872"/>
      <c r="Q70" s="867">
        <f t="shared" si="16"/>
        <v>0</v>
      </c>
      <c r="R70" s="936">
        <f t="shared" si="17"/>
        <v>0</v>
      </c>
      <c r="S70" s="937" t="s">
        <v>654</v>
      </c>
      <c r="T70" s="424">
        <f t="shared" si="18"/>
        <v>0</v>
      </c>
      <c r="U70" s="938">
        <f t="shared" si="19"/>
        <v>0</v>
      </c>
      <c r="V70" s="937" t="s">
        <v>654</v>
      </c>
      <c r="W70" s="939" t="str">
        <f t="shared" si="20"/>
        <v>0</v>
      </c>
      <c r="X70" s="466"/>
      <c r="Y70" s="466"/>
      <c r="Z70" s="697"/>
      <c r="AA70" s="697"/>
      <c r="AB70" s="697"/>
      <c r="AC70" s="697"/>
      <c r="AD70" s="697"/>
      <c r="AE70" s="697"/>
      <c r="AF70" s="697"/>
    </row>
    <row r="71" spans="1:32">
      <c r="A71" s="941" t="s">
        <v>1555</v>
      </c>
      <c r="B71" s="934" t="s">
        <v>1523</v>
      </c>
      <c r="C71" s="871"/>
      <c r="D71" s="935"/>
      <c r="E71" s="872"/>
      <c r="F71" s="872"/>
      <c r="G71" s="867">
        <f t="shared" si="14"/>
        <v>0</v>
      </c>
      <c r="H71" s="871"/>
      <c r="I71" s="935"/>
      <c r="J71" s="872"/>
      <c r="K71" s="872"/>
      <c r="L71" s="867">
        <f t="shared" si="15"/>
        <v>0</v>
      </c>
      <c r="M71" s="871"/>
      <c r="N71" s="935"/>
      <c r="O71" s="872"/>
      <c r="P71" s="872"/>
      <c r="Q71" s="867">
        <f t="shared" si="16"/>
        <v>0</v>
      </c>
      <c r="R71" s="936">
        <f t="shared" si="17"/>
        <v>0</v>
      </c>
      <c r="S71" s="937" t="s">
        <v>654</v>
      </c>
      <c r="T71" s="424">
        <f t="shared" si="18"/>
        <v>0</v>
      </c>
      <c r="U71" s="938">
        <f t="shared" si="19"/>
        <v>0</v>
      </c>
      <c r="V71" s="937" t="s">
        <v>654</v>
      </c>
      <c r="W71" s="939" t="str">
        <f t="shared" si="20"/>
        <v>0</v>
      </c>
      <c r="X71" s="466"/>
      <c r="Y71" s="466"/>
      <c r="Z71" s="697"/>
      <c r="AA71" s="697"/>
      <c r="AB71" s="697"/>
      <c r="AC71" s="697"/>
      <c r="AD71" s="697"/>
      <c r="AE71" s="697"/>
      <c r="AF71" s="697"/>
    </row>
    <row r="72" spans="1:32">
      <c r="A72" s="941" t="s">
        <v>1556</v>
      </c>
      <c r="B72" s="934" t="s">
        <v>1523</v>
      </c>
      <c r="C72" s="871"/>
      <c r="D72" s="935"/>
      <c r="E72" s="872"/>
      <c r="F72" s="872"/>
      <c r="G72" s="867">
        <f t="shared" si="14"/>
        <v>0</v>
      </c>
      <c r="H72" s="871"/>
      <c r="I72" s="935"/>
      <c r="J72" s="872"/>
      <c r="K72" s="872"/>
      <c r="L72" s="867">
        <f t="shared" si="15"/>
        <v>0</v>
      </c>
      <c r="M72" s="871"/>
      <c r="N72" s="935"/>
      <c r="O72" s="872"/>
      <c r="P72" s="872"/>
      <c r="Q72" s="867">
        <f t="shared" si="16"/>
        <v>0</v>
      </c>
      <c r="R72" s="936">
        <f t="shared" si="17"/>
        <v>0</v>
      </c>
      <c r="S72" s="937" t="s">
        <v>654</v>
      </c>
      <c r="T72" s="424">
        <f t="shared" si="18"/>
        <v>0</v>
      </c>
      <c r="U72" s="938">
        <f t="shared" si="19"/>
        <v>0</v>
      </c>
      <c r="V72" s="937" t="s">
        <v>654</v>
      </c>
      <c r="W72" s="939" t="str">
        <f t="shared" si="20"/>
        <v>0</v>
      </c>
      <c r="X72" s="466"/>
      <c r="Y72" s="466"/>
      <c r="Z72" s="697"/>
      <c r="AA72" s="697"/>
      <c r="AB72" s="697"/>
      <c r="AC72" s="697"/>
      <c r="AD72" s="697"/>
      <c r="AE72" s="697"/>
      <c r="AF72" s="697"/>
    </row>
    <row r="73" spans="1:32">
      <c r="A73" s="941" t="s">
        <v>1557</v>
      </c>
      <c r="B73" s="934" t="s">
        <v>1523</v>
      </c>
      <c r="C73" s="871"/>
      <c r="D73" s="935"/>
      <c r="E73" s="872"/>
      <c r="F73" s="872"/>
      <c r="G73" s="867">
        <f t="shared" si="14"/>
        <v>0</v>
      </c>
      <c r="H73" s="871"/>
      <c r="I73" s="935"/>
      <c r="J73" s="872"/>
      <c r="K73" s="872"/>
      <c r="L73" s="867">
        <f t="shared" si="15"/>
        <v>0</v>
      </c>
      <c r="M73" s="871"/>
      <c r="N73" s="935"/>
      <c r="O73" s="872"/>
      <c r="P73" s="872"/>
      <c r="Q73" s="867">
        <f t="shared" si="16"/>
        <v>0</v>
      </c>
      <c r="R73" s="936">
        <f t="shared" si="17"/>
        <v>0</v>
      </c>
      <c r="S73" s="937" t="s">
        <v>654</v>
      </c>
      <c r="T73" s="424">
        <f t="shared" si="18"/>
        <v>0</v>
      </c>
      <c r="U73" s="938">
        <f t="shared" si="19"/>
        <v>0</v>
      </c>
      <c r="V73" s="937" t="s">
        <v>654</v>
      </c>
      <c r="W73" s="939" t="str">
        <f t="shared" si="20"/>
        <v>0</v>
      </c>
      <c r="X73" s="466"/>
      <c r="Y73" s="466"/>
      <c r="Z73" s="697"/>
      <c r="AA73" s="697"/>
      <c r="AB73" s="697"/>
      <c r="AC73" s="697"/>
      <c r="AD73" s="697"/>
      <c r="AE73" s="697"/>
      <c r="AF73" s="697"/>
    </row>
    <row r="74" spans="1:32">
      <c r="A74" s="941" t="s">
        <v>1558</v>
      </c>
      <c r="B74" s="934" t="s">
        <v>1523</v>
      </c>
      <c r="C74" s="871"/>
      <c r="D74" s="935"/>
      <c r="E74" s="872"/>
      <c r="F74" s="872"/>
      <c r="G74" s="867">
        <f t="shared" si="14"/>
        <v>0</v>
      </c>
      <c r="H74" s="871"/>
      <c r="I74" s="935"/>
      <c r="J74" s="872"/>
      <c r="K74" s="872"/>
      <c r="L74" s="867">
        <f t="shared" si="15"/>
        <v>0</v>
      </c>
      <c r="M74" s="871"/>
      <c r="N74" s="935"/>
      <c r="O74" s="872"/>
      <c r="P74" s="872"/>
      <c r="Q74" s="867">
        <f t="shared" si="16"/>
        <v>0</v>
      </c>
      <c r="R74" s="936">
        <f t="shared" si="17"/>
        <v>0</v>
      </c>
      <c r="S74" s="937" t="s">
        <v>654</v>
      </c>
      <c r="T74" s="424">
        <f t="shared" si="18"/>
        <v>0</v>
      </c>
      <c r="U74" s="938">
        <f t="shared" si="19"/>
        <v>0</v>
      </c>
      <c r="V74" s="937" t="s">
        <v>654</v>
      </c>
      <c r="W74" s="939" t="str">
        <f t="shared" si="20"/>
        <v>0</v>
      </c>
      <c r="X74" s="466"/>
      <c r="Y74" s="466"/>
      <c r="Z74" s="697"/>
      <c r="AA74" s="697"/>
      <c r="AB74" s="697"/>
      <c r="AC74" s="697"/>
      <c r="AD74" s="697"/>
      <c r="AE74" s="697"/>
      <c r="AF74" s="697"/>
    </row>
    <row r="75" spans="1:32">
      <c r="A75" s="941" t="s">
        <v>1559</v>
      </c>
      <c r="B75" s="934" t="s">
        <v>1523</v>
      </c>
      <c r="C75" s="871"/>
      <c r="D75" s="935"/>
      <c r="E75" s="872"/>
      <c r="F75" s="872"/>
      <c r="G75" s="867">
        <f t="shared" si="14"/>
        <v>0</v>
      </c>
      <c r="H75" s="871"/>
      <c r="I75" s="935"/>
      <c r="J75" s="872"/>
      <c r="K75" s="872"/>
      <c r="L75" s="867">
        <f t="shared" si="15"/>
        <v>0</v>
      </c>
      <c r="M75" s="871"/>
      <c r="N75" s="935"/>
      <c r="O75" s="872"/>
      <c r="P75" s="872"/>
      <c r="Q75" s="867">
        <f t="shared" si="16"/>
        <v>0</v>
      </c>
      <c r="R75" s="936">
        <f t="shared" si="17"/>
        <v>0</v>
      </c>
      <c r="S75" s="937" t="s">
        <v>654</v>
      </c>
      <c r="T75" s="424">
        <f t="shared" si="18"/>
        <v>0</v>
      </c>
      <c r="U75" s="938">
        <f t="shared" si="19"/>
        <v>0</v>
      </c>
      <c r="V75" s="937" t="s">
        <v>654</v>
      </c>
      <c r="W75" s="939" t="str">
        <f t="shared" si="20"/>
        <v>0</v>
      </c>
      <c r="X75" s="466"/>
      <c r="Y75" s="466"/>
      <c r="Z75" s="697"/>
      <c r="AA75" s="697"/>
      <c r="AB75" s="697"/>
      <c r="AC75" s="697"/>
      <c r="AD75" s="697"/>
      <c r="AE75" s="697"/>
      <c r="AF75" s="697"/>
    </row>
    <row r="76" spans="1:32">
      <c r="A76" s="941" t="s">
        <v>1560</v>
      </c>
      <c r="B76" s="934" t="s">
        <v>1523</v>
      </c>
      <c r="C76" s="871"/>
      <c r="D76" s="935"/>
      <c r="E76" s="872"/>
      <c r="F76" s="872"/>
      <c r="G76" s="867">
        <f t="shared" si="14"/>
        <v>0</v>
      </c>
      <c r="H76" s="871"/>
      <c r="I76" s="935"/>
      <c r="J76" s="872"/>
      <c r="K76" s="872"/>
      <c r="L76" s="867">
        <f t="shared" si="15"/>
        <v>0</v>
      </c>
      <c r="M76" s="871"/>
      <c r="N76" s="935"/>
      <c r="O76" s="872"/>
      <c r="P76" s="872"/>
      <c r="Q76" s="867">
        <f t="shared" si="16"/>
        <v>0</v>
      </c>
      <c r="R76" s="936">
        <f t="shared" si="17"/>
        <v>0</v>
      </c>
      <c r="S76" s="937" t="s">
        <v>654</v>
      </c>
      <c r="T76" s="424">
        <f t="shared" si="18"/>
        <v>0</v>
      </c>
      <c r="U76" s="938">
        <f t="shared" si="19"/>
        <v>0</v>
      </c>
      <c r="V76" s="937" t="s">
        <v>654</v>
      </c>
      <c r="W76" s="939" t="str">
        <f t="shared" si="20"/>
        <v>0</v>
      </c>
      <c r="X76" s="466"/>
      <c r="Y76" s="466"/>
      <c r="Z76" s="697"/>
      <c r="AA76" s="697"/>
      <c r="AB76" s="697"/>
      <c r="AC76" s="697"/>
      <c r="AD76" s="697"/>
      <c r="AE76" s="697"/>
      <c r="AF76" s="697"/>
    </row>
    <row r="77" spans="1:32">
      <c r="A77" s="940" t="s">
        <v>1561</v>
      </c>
      <c r="B77" s="942" t="s">
        <v>1523</v>
      </c>
      <c r="C77" s="871"/>
      <c r="D77" s="935"/>
      <c r="E77" s="872"/>
      <c r="F77" s="872"/>
      <c r="G77" s="867">
        <f t="shared" si="14"/>
        <v>0</v>
      </c>
      <c r="H77" s="871"/>
      <c r="I77" s="935"/>
      <c r="J77" s="872"/>
      <c r="K77" s="872"/>
      <c r="L77" s="867">
        <f t="shared" si="15"/>
        <v>0</v>
      </c>
      <c r="M77" s="871"/>
      <c r="N77" s="935"/>
      <c r="O77" s="872"/>
      <c r="P77" s="872"/>
      <c r="Q77" s="867">
        <f t="shared" si="16"/>
        <v>0</v>
      </c>
      <c r="R77" s="936">
        <f t="shared" si="17"/>
        <v>0</v>
      </c>
      <c r="S77" s="937" t="s">
        <v>654</v>
      </c>
      <c r="T77" s="424">
        <f t="shared" si="18"/>
        <v>0</v>
      </c>
      <c r="U77" s="938">
        <f t="shared" si="19"/>
        <v>0</v>
      </c>
      <c r="V77" s="937" t="s">
        <v>654</v>
      </c>
      <c r="W77" s="939" t="str">
        <f t="shared" si="20"/>
        <v>0</v>
      </c>
      <c r="X77" s="466"/>
      <c r="Y77" s="466"/>
      <c r="Z77" s="697"/>
      <c r="AA77" s="697"/>
      <c r="AB77" s="697"/>
      <c r="AC77" s="697"/>
      <c r="AD77" s="697"/>
      <c r="AE77" s="697"/>
      <c r="AF77" s="697"/>
    </row>
    <row r="78" spans="1:32">
      <c r="A78" s="940" t="s">
        <v>1562</v>
      </c>
      <c r="B78" s="942" t="s">
        <v>1523</v>
      </c>
      <c r="C78" s="871"/>
      <c r="D78" s="935"/>
      <c r="E78" s="872"/>
      <c r="F78" s="872"/>
      <c r="G78" s="867">
        <f t="shared" si="14"/>
        <v>0</v>
      </c>
      <c r="H78" s="871"/>
      <c r="I78" s="935"/>
      <c r="J78" s="872"/>
      <c r="K78" s="872"/>
      <c r="L78" s="867">
        <f t="shared" si="15"/>
        <v>0</v>
      </c>
      <c r="M78" s="871"/>
      <c r="N78" s="935"/>
      <c r="O78" s="872"/>
      <c r="P78" s="872"/>
      <c r="Q78" s="867">
        <f t="shared" si="16"/>
        <v>0</v>
      </c>
      <c r="R78" s="936">
        <f t="shared" si="17"/>
        <v>0</v>
      </c>
      <c r="S78" s="937" t="s">
        <v>654</v>
      </c>
      <c r="T78" s="424">
        <f t="shared" si="18"/>
        <v>0</v>
      </c>
      <c r="U78" s="938">
        <f t="shared" si="19"/>
        <v>0</v>
      </c>
      <c r="V78" s="937" t="s">
        <v>654</v>
      </c>
      <c r="W78" s="939" t="str">
        <f t="shared" si="20"/>
        <v>0</v>
      </c>
      <c r="X78" s="466"/>
      <c r="Y78" s="466"/>
      <c r="Z78" s="697"/>
      <c r="AA78" s="697"/>
      <c r="AB78" s="697"/>
      <c r="AC78" s="697"/>
      <c r="AD78" s="697"/>
      <c r="AE78" s="697"/>
      <c r="AF78" s="697"/>
    </row>
    <row r="79" spans="1:32">
      <c r="A79" s="923" t="s">
        <v>1563</v>
      </c>
      <c r="B79" s="943" t="s">
        <v>1523</v>
      </c>
      <c r="C79" s="871"/>
      <c r="D79" s="935"/>
      <c r="E79" s="872"/>
      <c r="F79" s="872"/>
      <c r="G79" s="867">
        <f t="shared" si="14"/>
        <v>0</v>
      </c>
      <c r="H79" s="871"/>
      <c r="I79" s="935"/>
      <c r="J79" s="872"/>
      <c r="K79" s="872"/>
      <c r="L79" s="867">
        <f t="shared" si="15"/>
        <v>0</v>
      </c>
      <c r="M79" s="871"/>
      <c r="N79" s="935"/>
      <c r="O79" s="872"/>
      <c r="P79" s="872"/>
      <c r="Q79" s="867">
        <f t="shared" si="16"/>
        <v>0</v>
      </c>
      <c r="R79" s="936">
        <f t="shared" si="17"/>
        <v>0</v>
      </c>
      <c r="S79" s="937" t="s">
        <v>654</v>
      </c>
      <c r="T79" s="424">
        <f t="shared" si="18"/>
        <v>0</v>
      </c>
      <c r="U79" s="938">
        <f t="shared" si="19"/>
        <v>0</v>
      </c>
      <c r="V79" s="937" t="s">
        <v>654</v>
      </c>
      <c r="W79" s="939" t="str">
        <f t="shared" si="20"/>
        <v>0</v>
      </c>
      <c r="X79" s="466"/>
      <c r="Y79" s="466"/>
      <c r="Z79" s="697"/>
      <c r="AA79" s="697"/>
      <c r="AB79" s="697"/>
      <c r="AC79" s="697"/>
      <c r="AD79" s="697"/>
      <c r="AE79" s="697"/>
      <c r="AF79" s="697"/>
    </row>
    <row r="80" spans="1:32">
      <c r="A80" s="923" t="s">
        <v>1564</v>
      </c>
      <c r="B80" s="943" t="s">
        <v>1523</v>
      </c>
      <c r="C80" s="871"/>
      <c r="D80" s="935"/>
      <c r="E80" s="872"/>
      <c r="F80" s="872"/>
      <c r="G80" s="867">
        <f t="shared" si="14"/>
        <v>0</v>
      </c>
      <c r="H80" s="871"/>
      <c r="I80" s="935"/>
      <c r="J80" s="872"/>
      <c r="K80" s="872"/>
      <c r="L80" s="867">
        <f t="shared" si="15"/>
        <v>0</v>
      </c>
      <c r="M80" s="871"/>
      <c r="N80" s="935"/>
      <c r="O80" s="872"/>
      <c r="P80" s="872"/>
      <c r="Q80" s="867">
        <f t="shared" si="16"/>
        <v>0</v>
      </c>
      <c r="R80" s="936">
        <f t="shared" si="17"/>
        <v>0</v>
      </c>
      <c r="S80" s="937" t="s">
        <v>654</v>
      </c>
      <c r="T80" s="424">
        <f t="shared" si="18"/>
        <v>0</v>
      </c>
      <c r="U80" s="938">
        <f t="shared" si="19"/>
        <v>0</v>
      </c>
      <c r="V80" s="937" t="s">
        <v>654</v>
      </c>
      <c r="W80" s="939" t="str">
        <f t="shared" si="20"/>
        <v>0</v>
      </c>
      <c r="X80" s="466"/>
      <c r="Y80" s="466"/>
      <c r="Z80" s="697"/>
      <c r="AA80" s="697"/>
      <c r="AB80" s="697"/>
      <c r="AC80" s="697"/>
      <c r="AD80" s="697"/>
      <c r="AE80" s="697"/>
      <c r="AF80" s="697"/>
    </row>
    <row r="81" spans="1:32">
      <c r="A81" s="923" t="s">
        <v>1565</v>
      </c>
      <c r="B81" s="943" t="s">
        <v>1523</v>
      </c>
      <c r="C81" s="871"/>
      <c r="D81" s="935"/>
      <c r="E81" s="872"/>
      <c r="F81" s="872"/>
      <c r="G81" s="867">
        <f t="shared" si="14"/>
        <v>0</v>
      </c>
      <c r="H81" s="871"/>
      <c r="I81" s="935"/>
      <c r="J81" s="872"/>
      <c r="K81" s="872"/>
      <c r="L81" s="867">
        <f t="shared" si="15"/>
        <v>0</v>
      </c>
      <c r="M81" s="871"/>
      <c r="N81" s="935"/>
      <c r="O81" s="872"/>
      <c r="P81" s="872"/>
      <c r="Q81" s="867">
        <f t="shared" si="16"/>
        <v>0</v>
      </c>
      <c r="R81" s="936">
        <f t="shared" si="17"/>
        <v>0</v>
      </c>
      <c r="S81" s="937" t="s">
        <v>654</v>
      </c>
      <c r="T81" s="424">
        <f t="shared" si="18"/>
        <v>0</v>
      </c>
      <c r="U81" s="938">
        <f t="shared" si="19"/>
        <v>0</v>
      </c>
      <c r="V81" s="937" t="s">
        <v>654</v>
      </c>
      <c r="W81" s="939" t="str">
        <f t="shared" si="20"/>
        <v>0</v>
      </c>
      <c r="X81" s="466"/>
      <c r="Y81" s="466"/>
      <c r="Z81" s="697"/>
      <c r="AA81" s="697"/>
      <c r="AB81" s="697"/>
      <c r="AC81" s="697"/>
      <c r="AD81" s="697"/>
      <c r="AE81" s="697"/>
      <c r="AF81" s="697"/>
    </row>
    <row r="82" spans="1:32">
      <c r="A82" s="923" t="s">
        <v>1566</v>
      </c>
      <c r="B82" s="943" t="s">
        <v>1523</v>
      </c>
      <c r="C82" s="871"/>
      <c r="D82" s="935"/>
      <c r="E82" s="872"/>
      <c r="F82" s="872"/>
      <c r="G82" s="867">
        <f t="shared" si="14"/>
        <v>0</v>
      </c>
      <c r="H82" s="871"/>
      <c r="I82" s="935"/>
      <c r="J82" s="872"/>
      <c r="K82" s="872"/>
      <c r="L82" s="867">
        <f t="shared" si="15"/>
        <v>0</v>
      </c>
      <c r="M82" s="871"/>
      <c r="N82" s="935"/>
      <c r="O82" s="872"/>
      <c r="P82" s="872"/>
      <c r="Q82" s="867">
        <f t="shared" si="16"/>
        <v>0</v>
      </c>
      <c r="R82" s="936">
        <f t="shared" si="17"/>
        <v>0</v>
      </c>
      <c r="S82" s="937" t="s">
        <v>654</v>
      </c>
      <c r="T82" s="424">
        <f t="shared" si="18"/>
        <v>0</v>
      </c>
      <c r="U82" s="938">
        <f t="shared" si="19"/>
        <v>0</v>
      </c>
      <c r="V82" s="937" t="s">
        <v>654</v>
      </c>
      <c r="W82" s="939" t="str">
        <f t="shared" si="20"/>
        <v>0</v>
      </c>
      <c r="X82" s="466"/>
      <c r="Y82" s="466"/>
      <c r="Z82" s="697"/>
      <c r="AA82" s="697"/>
      <c r="AB82" s="697"/>
      <c r="AC82" s="697"/>
      <c r="AD82" s="697"/>
      <c r="AE82" s="697"/>
      <c r="AF82" s="697"/>
    </row>
    <row r="83" spans="1:32">
      <c r="A83" s="923" t="s">
        <v>1567</v>
      </c>
      <c r="B83" s="943" t="s">
        <v>1523</v>
      </c>
      <c r="C83" s="871"/>
      <c r="D83" s="935"/>
      <c r="E83" s="872"/>
      <c r="F83" s="872"/>
      <c r="G83" s="867">
        <f t="shared" si="14"/>
        <v>0</v>
      </c>
      <c r="H83" s="871"/>
      <c r="I83" s="935"/>
      <c r="J83" s="872"/>
      <c r="K83" s="872"/>
      <c r="L83" s="867">
        <f t="shared" si="15"/>
        <v>0</v>
      </c>
      <c r="M83" s="871"/>
      <c r="N83" s="935"/>
      <c r="O83" s="872"/>
      <c r="P83" s="872"/>
      <c r="Q83" s="867">
        <f t="shared" si="16"/>
        <v>0</v>
      </c>
      <c r="R83" s="936">
        <f t="shared" si="17"/>
        <v>0</v>
      </c>
      <c r="S83" s="937" t="s">
        <v>654</v>
      </c>
      <c r="T83" s="424">
        <f t="shared" si="18"/>
        <v>0</v>
      </c>
      <c r="U83" s="938">
        <f t="shared" si="19"/>
        <v>0</v>
      </c>
      <c r="V83" s="937" t="s">
        <v>654</v>
      </c>
      <c r="W83" s="939" t="str">
        <f t="shared" si="20"/>
        <v>0</v>
      </c>
      <c r="X83" s="466"/>
      <c r="Y83" s="466"/>
      <c r="Z83" s="697"/>
      <c r="AA83" s="697"/>
      <c r="AB83" s="697"/>
      <c r="AC83" s="697"/>
      <c r="AD83" s="697"/>
      <c r="AE83" s="697"/>
      <c r="AF83" s="697"/>
    </row>
    <row r="84" spans="1:32">
      <c r="A84" s="944" t="s">
        <v>1568</v>
      </c>
      <c r="B84" s="943" t="s">
        <v>1523</v>
      </c>
      <c r="C84" s="871"/>
      <c r="D84" s="935"/>
      <c r="E84" s="872"/>
      <c r="F84" s="872"/>
      <c r="G84" s="867">
        <f t="shared" si="14"/>
        <v>0</v>
      </c>
      <c r="H84" s="871"/>
      <c r="I84" s="935"/>
      <c r="J84" s="872"/>
      <c r="K84" s="872"/>
      <c r="L84" s="867">
        <f t="shared" si="15"/>
        <v>0</v>
      </c>
      <c r="M84" s="871"/>
      <c r="N84" s="935"/>
      <c r="O84" s="872"/>
      <c r="P84" s="872"/>
      <c r="Q84" s="867">
        <f t="shared" si="16"/>
        <v>0</v>
      </c>
      <c r="R84" s="936">
        <f t="shared" si="17"/>
        <v>0</v>
      </c>
      <c r="S84" s="937" t="s">
        <v>654</v>
      </c>
      <c r="T84" s="424">
        <f t="shared" si="18"/>
        <v>0</v>
      </c>
      <c r="U84" s="938">
        <f t="shared" si="19"/>
        <v>0</v>
      </c>
      <c r="V84" s="937" t="s">
        <v>654</v>
      </c>
      <c r="W84" s="939" t="str">
        <f t="shared" si="20"/>
        <v>0</v>
      </c>
      <c r="X84" s="466"/>
      <c r="Y84" s="466"/>
      <c r="Z84" s="697"/>
      <c r="AA84" s="697"/>
      <c r="AB84" s="697"/>
      <c r="AC84" s="697"/>
      <c r="AD84" s="697"/>
      <c r="AE84" s="697"/>
      <c r="AF84" s="697"/>
    </row>
    <row r="85" spans="1:32">
      <c r="A85" s="923" t="s">
        <v>1569</v>
      </c>
      <c r="B85" s="943" t="s">
        <v>1523</v>
      </c>
      <c r="C85" s="871"/>
      <c r="D85" s="935"/>
      <c r="E85" s="872"/>
      <c r="F85" s="872"/>
      <c r="G85" s="867">
        <f t="shared" si="14"/>
        <v>0</v>
      </c>
      <c r="H85" s="871"/>
      <c r="I85" s="935"/>
      <c r="J85" s="872"/>
      <c r="K85" s="872"/>
      <c r="L85" s="867">
        <f t="shared" si="15"/>
        <v>0</v>
      </c>
      <c r="M85" s="871"/>
      <c r="N85" s="935"/>
      <c r="O85" s="872"/>
      <c r="P85" s="872"/>
      <c r="Q85" s="867">
        <f t="shared" si="16"/>
        <v>0</v>
      </c>
      <c r="R85" s="936">
        <f t="shared" si="17"/>
        <v>0</v>
      </c>
      <c r="S85" s="937" t="s">
        <v>654</v>
      </c>
      <c r="T85" s="424">
        <f t="shared" si="18"/>
        <v>0</v>
      </c>
      <c r="U85" s="938">
        <f t="shared" si="19"/>
        <v>0</v>
      </c>
      <c r="V85" s="937" t="s">
        <v>654</v>
      </c>
      <c r="W85" s="939" t="str">
        <f t="shared" si="20"/>
        <v>0</v>
      </c>
      <c r="X85" s="466"/>
      <c r="Y85" s="466"/>
      <c r="Z85" s="697"/>
      <c r="AA85" s="697"/>
      <c r="AB85" s="697"/>
      <c r="AC85" s="697"/>
      <c r="AD85" s="697"/>
      <c r="AE85" s="697"/>
      <c r="AF85" s="697"/>
    </row>
    <row r="86" spans="1:32">
      <c r="A86" s="923" t="s">
        <v>1570</v>
      </c>
      <c r="B86" s="943" t="s">
        <v>1523</v>
      </c>
      <c r="C86" s="871"/>
      <c r="D86" s="935"/>
      <c r="E86" s="872"/>
      <c r="F86" s="872"/>
      <c r="G86" s="867">
        <f t="shared" si="14"/>
        <v>0</v>
      </c>
      <c r="H86" s="871"/>
      <c r="I86" s="935"/>
      <c r="J86" s="872"/>
      <c r="K86" s="872"/>
      <c r="L86" s="867">
        <f t="shared" si="15"/>
        <v>0</v>
      </c>
      <c r="M86" s="871"/>
      <c r="N86" s="935"/>
      <c r="O86" s="872"/>
      <c r="P86" s="872"/>
      <c r="Q86" s="867">
        <f t="shared" si="16"/>
        <v>0</v>
      </c>
      <c r="R86" s="936">
        <f t="shared" si="17"/>
        <v>0</v>
      </c>
      <c r="S86" s="937" t="s">
        <v>654</v>
      </c>
      <c r="T86" s="424">
        <f t="shared" si="18"/>
        <v>0</v>
      </c>
      <c r="U86" s="938">
        <f t="shared" si="19"/>
        <v>0</v>
      </c>
      <c r="V86" s="937" t="s">
        <v>654</v>
      </c>
      <c r="W86" s="939" t="str">
        <f t="shared" si="20"/>
        <v>0</v>
      </c>
      <c r="X86" s="466"/>
      <c r="Y86" s="466"/>
      <c r="Z86" s="697"/>
      <c r="AA86" s="697"/>
      <c r="AB86" s="697"/>
      <c r="AC86" s="697"/>
      <c r="AD86" s="697"/>
      <c r="AE86" s="697"/>
      <c r="AF86" s="697"/>
    </row>
    <row r="87" spans="1:32">
      <c r="A87" s="923" t="s">
        <v>1571</v>
      </c>
      <c r="B87" s="943" t="s">
        <v>1523</v>
      </c>
      <c r="C87" s="871"/>
      <c r="D87" s="935"/>
      <c r="E87" s="872"/>
      <c r="F87" s="872"/>
      <c r="G87" s="867">
        <f t="shared" si="14"/>
        <v>0</v>
      </c>
      <c r="H87" s="871"/>
      <c r="I87" s="935"/>
      <c r="J87" s="872"/>
      <c r="K87" s="872"/>
      <c r="L87" s="867">
        <f t="shared" si="15"/>
        <v>0</v>
      </c>
      <c r="M87" s="871"/>
      <c r="N87" s="935"/>
      <c r="O87" s="872"/>
      <c r="P87" s="872"/>
      <c r="Q87" s="867">
        <f t="shared" si="16"/>
        <v>0</v>
      </c>
      <c r="R87" s="936">
        <f t="shared" si="17"/>
        <v>0</v>
      </c>
      <c r="S87" s="937" t="s">
        <v>654</v>
      </c>
      <c r="T87" s="424">
        <f t="shared" si="18"/>
        <v>0</v>
      </c>
      <c r="U87" s="938">
        <f t="shared" si="19"/>
        <v>0</v>
      </c>
      <c r="V87" s="937" t="s">
        <v>654</v>
      </c>
      <c r="W87" s="939" t="str">
        <f t="shared" si="20"/>
        <v>0</v>
      </c>
      <c r="X87" s="466"/>
      <c r="Y87" s="466"/>
      <c r="Z87" s="697"/>
      <c r="AA87" s="697"/>
      <c r="AB87" s="697"/>
      <c r="AC87" s="697"/>
      <c r="AD87" s="697"/>
      <c r="AE87" s="697"/>
      <c r="AF87" s="697"/>
    </row>
    <row r="88" spans="1:32">
      <c r="A88" s="923" t="s">
        <v>1572</v>
      </c>
      <c r="B88" s="943" t="s">
        <v>1523</v>
      </c>
      <c r="C88" s="871"/>
      <c r="D88" s="935"/>
      <c r="E88" s="872"/>
      <c r="F88" s="872"/>
      <c r="G88" s="867">
        <f t="shared" si="14"/>
        <v>0</v>
      </c>
      <c r="H88" s="871"/>
      <c r="I88" s="935"/>
      <c r="J88" s="872"/>
      <c r="K88" s="872"/>
      <c r="L88" s="867">
        <f t="shared" si="15"/>
        <v>0</v>
      </c>
      <c r="M88" s="871"/>
      <c r="N88" s="935"/>
      <c r="O88" s="872"/>
      <c r="P88" s="872"/>
      <c r="Q88" s="867">
        <f t="shared" si="16"/>
        <v>0</v>
      </c>
      <c r="R88" s="936">
        <f t="shared" si="17"/>
        <v>0</v>
      </c>
      <c r="S88" s="937" t="s">
        <v>654</v>
      </c>
      <c r="T88" s="424">
        <f t="shared" si="18"/>
        <v>0</v>
      </c>
      <c r="U88" s="938">
        <f t="shared" si="19"/>
        <v>0</v>
      </c>
      <c r="V88" s="937" t="s">
        <v>654</v>
      </c>
      <c r="W88" s="939" t="str">
        <f t="shared" si="20"/>
        <v>0</v>
      </c>
      <c r="X88" s="466"/>
      <c r="Y88" s="466"/>
      <c r="Z88" s="697"/>
      <c r="AA88" s="697"/>
      <c r="AB88" s="697"/>
      <c r="AC88" s="697"/>
      <c r="AD88" s="697"/>
      <c r="AE88" s="697"/>
      <c r="AF88" s="697"/>
    </row>
    <row r="89" spans="1:32">
      <c r="A89" s="923" t="s">
        <v>1573</v>
      </c>
      <c r="B89" s="943" t="s">
        <v>1523</v>
      </c>
      <c r="C89" s="871"/>
      <c r="D89" s="935"/>
      <c r="E89" s="872"/>
      <c r="F89" s="872"/>
      <c r="G89" s="867">
        <f t="shared" si="14"/>
        <v>0</v>
      </c>
      <c r="H89" s="871"/>
      <c r="I89" s="935"/>
      <c r="J89" s="872"/>
      <c r="K89" s="872"/>
      <c r="L89" s="867">
        <f t="shared" si="15"/>
        <v>0</v>
      </c>
      <c r="M89" s="871"/>
      <c r="N89" s="935"/>
      <c r="O89" s="872"/>
      <c r="P89" s="872"/>
      <c r="Q89" s="867">
        <f t="shared" si="16"/>
        <v>0</v>
      </c>
      <c r="R89" s="936">
        <f t="shared" si="17"/>
        <v>0</v>
      </c>
      <c r="S89" s="937" t="s">
        <v>654</v>
      </c>
      <c r="T89" s="424">
        <f t="shared" si="18"/>
        <v>0</v>
      </c>
      <c r="U89" s="938">
        <f t="shared" si="19"/>
        <v>0</v>
      </c>
      <c r="V89" s="937" t="s">
        <v>654</v>
      </c>
      <c r="W89" s="939" t="str">
        <f t="shared" si="20"/>
        <v>0</v>
      </c>
      <c r="X89" s="466"/>
      <c r="Y89" s="466"/>
      <c r="Z89" s="697"/>
      <c r="AA89" s="697"/>
      <c r="AB89" s="697"/>
      <c r="AC89" s="697"/>
      <c r="AD89" s="697"/>
      <c r="AE89" s="697"/>
      <c r="AF89" s="697"/>
    </row>
    <row r="90" spans="1:32">
      <c r="A90" s="923" t="s">
        <v>330</v>
      </c>
      <c r="B90" s="924" t="s">
        <v>1574</v>
      </c>
      <c r="C90" s="925">
        <f t="shared" ref="C90:Q90" si="21">SUM(C91:C130)</f>
        <v>0</v>
      </c>
      <c r="D90" s="926">
        <f t="shared" si="21"/>
        <v>0</v>
      </c>
      <c r="E90" s="926">
        <f t="shared" si="21"/>
        <v>0</v>
      </c>
      <c r="F90" s="927">
        <f t="shared" si="21"/>
        <v>0</v>
      </c>
      <c r="G90" s="925">
        <f t="shared" si="21"/>
        <v>0</v>
      </c>
      <c r="H90" s="925">
        <f t="shared" si="21"/>
        <v>0</v>
      </c>
      <c r="I90" s="926">
        <f t="shared" si="21"/>
        <v>0</v>
      </c>
      <c r="J90" s="926">
        <f t="shared" si="21"/>
        <v>0</v>
      </c>
      <c r="K90" s="927">
        <f t="shared" si="21"/>
        <v>0</v>
      </c>
      <c r="L90" s="925">
        <f t="shared" si="21"/>
        <v>0</v>
      </c>
      <c r="M90" s="925">
        <f t="shared" si="21"/>
        <v>0</v>
      </c>
      <c r="N90" s="926">
        <f t="shared" si="21"/>
        <v>0</v>
      </c>
      <c r="O90" s="926">
        <f t="shared" si="21"/>
        <v>0</v>
      </c>
      <c r="P90" s="927">
        <f t="shared" si="21"/>
        <v>0</v>
      </c>
      <c r="Q90" s="925">
        <f t="shared" si="21"/>
        <v>0</v>
      </c>
      <c r="R90" s="928">
        <f>SUM(R91:R130)</f>
        <v>0</v>
      </c>
      <c r="S90" s="929" t="s">
        <v>654</v>
      </c>
      <c r="T90" s="930">
        <f>SUM(T91:T130)</f>
        <v>0</v>
      </c>
      <c r="U90" s="931">
        <f>SUM(U91:U130)</f>
        <v>0</v>
      </c>
      <c r="V90" s="929" t="s">
        <v>654</v>
      </c>
      <c r="W90" s="932" t="str">
        <f>IFERROR(T90/R90,"0")</f>
        <v>0</v>
      </c>
      <c r="X90" s="466"/>
      <c r="Y90" s="466"/>
      <c r="Z90" s="697"/>
      <c r="AA90" s="697"/>
      <c r="AB90" s="697"/>
      <c r="AC90" s="697"/>
      <c r="AD90" s="697"/>
      <c r="AE90" s="697"/>
      <c r="AF90" s="697"/>
    </row>
    <row r="91" spans="1:32">
      <c r="A91" s="923" t="s">
        <v>696</v>
      </c>
      <c r="B91" s="942" t="s">
        <v>1523</v>
      </c>
      <c r="C91" s="871"/>
      <c r="D91" s="935"/>
      <c r="E91" s="872"/>
      <c r="F91" s="872"/>
      <c r="G91" s="867">
        <f>D91+E91-F91</f>
        <v>0</v>
      </c>
      <c r="H91" s="871"/>
      <c r="I91" s="935"/>
      <c r="J91" s="872"/>
      <c r="K91" s="872"/>
      <c r="L91" s="867">
        <f t="shared" ref="L91:L130" si="22">I91+J91-K91</f>
        <v>0</v>
      </c>
      <c r="M91" s="871"/>
      <c r="N91" s="935"/>
      <c r="O91" s="872"/>
      <c r="P91" s="872"/>
      <c r="Q91" s="867">
        <f t="shared" ref="Q91:Q130" si="23">N91+O91-P91</f>
        <v>0</v>
      </c>
      <c r="R91" s="936">
        <f>SUM(C91,H91,M91)</f>
        <v>0</v>
      </c>
      <c r="S91" s="937" t="s">
        <v>654</v>
      </c>
      <c r="T91" s="424">
        <f>SUM(E91,J91,O91)</f>
        <v>0</v>
      </c>
      <c r="U91" s="938">
        <f>SUM(G91,L91,Q91)</f>
        <v>0</v>
      </c>
      <c r="V91" s="937" t="s">
        <v>654</v>
      </c>
      <c r="W91" s="939" t="str">
        <f t="shared" ref="W91:W130" si="24">IFERROR(T91/R91,"0")</f>
        <v>0</v>
      </c>
      <c r="X91" s="466"/>
      <c r="Y91" s="466"/>
      <c r="Z91" s="697"/>
      <c r="AA91" s="697"/>
      <c r="AB91" s="697"/>
      <c r="AC91" s="697"/>
      <c r="AD91" s="697"/>
      <c r="AE91" s="697"/>
      <c r="AF91" s="697"/>
    </row>
    <row r="92" spans="1:32">
      <c r="A92" s="923" t="s">
        <v>697</v>
      </c>
      <c r="B92" s="942" t="s">
        <v>1523</v>
      </c>
      <c r="C92" s="871"/>
      <c r="D92" s="935"/>
      <c r="E92" s="872"/>
      <c r="F92" s="872"/>
      <c r="G92" s="867">
        <f t="shared" ref="G92:G130" si="25">D92+E92-F92</f>
        <v>0</v>
      </c>
      <c r="H92" s="871"/>
      <c r="I92" s="935"/>
      <c r="J92" s="872"/>
      <c r="K92" s="872"/>
      <c r="L92" s="867">
        <f t="shared" si="22"/>
        <v>0</v>
      </c>
      <c r="M92" s="871"/>
      <c r="N92" s="935"/>
      <c r="O92" s="872"/>
      <c r="P92" s="872"/>
      <c r="Q92" s="867">
        <f t="shared" si="23"/>
        <v>0</v>
      </c>
      <c r="R92" s="936">
        <f t="shared" ref="R92:R130" si="26">SUM(C92,H92,M92)</f>
        <v>0</v>
      </c>
      <c r="S92" s="937" t="s">
        <v>654</v>
      </c>
      <c r="T92" s="424">
        <f t="shared" ref="T92:T130" si="27">SUM(E92,J92,O92)</f>
        <v>0</v>
      </c>
      <c r="U92" s="938">
        <f t="shared" ref="U92:U130" si="28">SUM(G92,L92,Q92)</f>
        <v>0</v>
      </c>
      <c r="V92" s="937" t="s">
        <v>654</v>
      </c>
      <c r="W92" s="939" t="str">
        <f t="shared" si="24"/>
        <v>0</v>
      </c>
      <c r="X92" s="466"/>
      <c r="Y92" s="466"/>
      <c r="Z92" s="697"/>
      <c r="AA92" s="697"/>
      <c r="AB92" s="697"/>
      <c r="AC92" s="697"/>
      <c r="AD92" s="697"/>
      <c r="AE92" s="697"/>
      <c r="AF92" s="697"/>
    </row>
    <row r="93" spans="1:32">
      <c r="A93" s="923" t="s">
        <v>1575</v>
      </c>
      <c r="B93" s="942" t="s">
        <v>1523</v>
      </c>
      <c r="C93" s="871"/>
      <c r="D93" s="935"/>
      <c r="E93" s="872"/>
      <c r="F93" s="872"/>
      <c r="G93" s="867">
        <f>D93+E93-F93</f>
        <v>0</v>
      </c>
      <c r="H93" s="871"/>
      <c r="I93" s="935"/>
      <c r="J93" s="872"/>
      <c r="K93" s="872"/>
      <c r="L93" s="867">
        <f t="shared" si="22"/>
        <v>0</v>
      </c>
      <c r="M93" s="871"/>
      <c r="N93" s="935"/>
      <c r="O93" s="872"/>
      <c r="P93" s="872"/>
      <c r="Q93" s="867">
        <f t="shared" si="23"/>
        <v>0</v>
      </c>
      <c r="R93" s="936">
        <f t="shared" si="26"/>
        <v>0</v>
      </c>
      <c r="S93" s="937" t="s">
        <v>654</v>
      </c>
      <c r="T93" s="424">
        <f t="shared" si="27"/>
        <v>0</v>
      </c>
      <c r="U93" s="938">
        <f t="shared" si="28"/>
        <v>0</v>
      </c>
      <c r="V93" s="937" t="s">
        <v>654</v>
      </c>
      <c r="W93" s="939" t="str">
        <f t="shared" si="24"/>
        <v>0</v>
      </c>
      <c r="X93" s="466"/>
      <c r="Y93" s="466"/>
      <c r="Z93" s="697"/>
      <c r="AA93" s="697"/>
      <c r="AB93" s="697"/>
      <c r="AC93" s="697"/>
      <c r="AD93" s="697"/>
      <c r="AE93" s="697"/>
      <c r="AF93" s="697"/>
    </row>
    <row r="94" spans="1:32">
      <c r="A94" s="923" t="s">
        <v>1576</v>
      </c>
      <c r="B94" s="942" t="s">
        <v>1523</v>
      </c>
      <c r="C94" s="871"/>
      <c r="D94" s="935"/>
      <c r="E94" s="872"/>
      <c r="F94" s="872"/>
      <c r="G94" s="867">
        <f t="shared" si="25"/>
        <v>0</v>
      </c>
      <c r="H94" s="871"/>
      <c r="I94" s="935"/>
      <c r="J94" s="872"/>
      <c r="K94" s="872"/>
      <c r="L94" s="867">
        <f t="shared" si="22"/>
        <v>0</v>
      </c>
      <c r="M94" s="871"/>
      <c r="N94" s="935"/>
      <c r="O94" s="872"/>
      <c r="P94" s="872"/>
      <c r="Q94" s="867">
        <f t="shared" si="23"/>
        <v>0</v>
      </c>
      <c r="R94" s="936">
        <f t="shared" si="26"/>
        <v>0</v>
      </c>
      <c r="S94" s="937" t="s">
        <v>654</v>
      </c>
      <c r="T94" s="424">
        <f t="shared" si="27"/>
        <v>0</v>
      </c>
      <c r="U94" s="938">
        <f t="shared" si="28"/>
        <v>0</v>
      </c>
      <c r="V94" s="937" t="s">
        <v>654</v>
      </c>
      <c r="W94" s="939" t="str">
        <f t="shared" si="24"/>
        <v>0</v>
      </c>
      <c r="X94" s="466"/>
      <c r="Y94" s="466"/>
      <c r="Z94" s="697"/>
      <c r="AA94" s="697"/>
      <c r="AB94" s="697"/>
      <c r="AC94" s="697"/>
      <c r="AD94" s="697"/>
      <c r="AE94" s="697"/>
      <c r="AF94" s="697"/>
    </row>
    <row r="95" spans="1:32">
      <c r="A95" s="923" t="s">
        <v>1577</v>
      </c>
      <c r="B95" s="942" t="s">
        <v>1523</v>
      </c>
      <c r="C95" s="871"/>
      <c r="D95" s="935"/>
      <c r="E95" s="872"/>
      <c r="F95" s="872"/>
      <c r="G95" s="867">
        <f t="shared" si="25"/>
        <v>0</v>
      </c>
      <c r="H95" s="871"/>
      <c r="I95" s="935"/>
      <c r="J95" s="872"/>
      <c r="K95" s="872"/>
      <c r="L95" s="867">
        <f t="shared" si="22"/>
        <v>0</v>
      </c>
      <c r="M95" s="871"/>
      <c r="N95" s="935"/>
      <c r="O95" s="872"/>
      <c r="P95" s="872"/>
      <c r="Q95" s="867">
        <f t="shared" si="23"/>
        <v>0</v>
      </c>
      <c r="R95" s="936">
        <f t="shared" si="26"/>
        <v>0</v>
      </c>
      <c r="S95" s="937" t="s">
        <v>654</v>
      </c>
      <c r="T95" s="424">
        <f t="shared" si="27"/>
        <v>0</v>
      </c>
      <c r="U95" s="938">
        <f t="shared" si="28"/>
        <v>0</v>
      </c>
      <c r="V95" s="937" t="s">
        <v>654</v>
      </c>
      <c r="W95" s="939" t="str">
        <f t="shared" si="24"/>
        <v>0</v>
      </c>
      <c r="X95" s="466"/>
      <c r="Y95" s="466"/>
      <c r="Z95" s="697"/>
      <c r="AA95" s="697"/>
      <c r="AB95" s="697"/>
      <c r="AC95" s="697"/>
      <c r="AD95" s="697"/>
      <c r="AE95" s="697"/>
      <c r="AF95" s="697"/>
    </row>
    <row r="96" spans="1:32">
      <c r="A96" s="923" t="s">
        <v>1578</v>
      </c>
      <c r="B96" s="942" t="s">
        <v>1523</v>
      </c>
      <c r="C96" s="871"/>
      <c r="D96" s="935"/>
      <c r="E96" s="872"/>
      <c r="F96" s="872"/>
      <c r="G96" s="867">
        <f t="shared" si="25"/>
        <v>0</v>
      </c>
      <c r="H96" s="871"/>
      <c r="I96" s="935"/>
      <c r="J96" s="872"/>
      <c r="K96" s="872"/>
      <c r="L96" s="867">
        <f t="shared" si="22"/>
        <v>0</v>
      </c>
      <c r="M96" s="871"/>
      <c r="N96" s="935"/>
      <c r="O96" s="872"/>
      <c r="P96" s="872"/>
      <c r="Q96" s="867">
        <f t="shared" si="23"/>
        <v>0</v>
      </c>
      <c r="R96" s="936">
        <f t="shared" si="26"/>
        <v>0</v>
      </c>
      <c r="S96" s="937" t="s">
        <v>654</v>
      </c>
      <c r="T96" s="424">
        <f t="shared" si="27"/>
        <v>0</v>
      </c>
      <c r="U96" s="938">
        <f t="shared" si="28"/>
        <v>0</v>
      </c>
      <c r="V96" s="937" t="s">
        <v>654</v>
      </c>
      <c r="W96" s="939" t="str">
        <f t="shared" si="24"/>
        <v>0</v>
      </c>
      <c r="X96" s="466"/>
      <c r="Y96" s="466"/>
      <c r="Z96" s="697"/>
      <c r="AA96" s="697"/>
      <c r="AB96" s="697"/>
      <c r="AC96" s="697"/>
      <c r="AD96" s="697"/>
      <c r="AE96" s="697"/>
      <c r="AF96" s="697"/>
    </row>
    <row r="97" spans="1:32">
      <c r="A97" s="923" t="s">
        <v>1579</v>
      </c>
      <c r="B97" s="942" t="s">
        <v>1523</v>
      </c>
      <c r="C97" s="871"/>
      <c r="D97" s="935"/>
      <c r="E97" s="872"/>
      <c r="F97" s="872"/>
      <c r="G97" s="867">
        <f t="shared" si="25"/>
        <v>0</v>
      </c>
      <c r="H97" s="871"/>
      <c r="I97" s="935"/>
      <c r="J97" s="872"/>
      <c r="K97" s="872"/>
      <c r="L97" s="867">
        <f t="shared" si="22"/>
        <v>0</v>
      </c>
      <c r="M97" s="871"/>
      <c r="N97" s="935"/>
      <c r="O97" s="872"/>
      <c r="P97" s="872"/>
      <c r="Q97" s="867">
        <f t="shared" si="23"/>
        <v>0</v>
      </c>
      <c r="R97" s="936">
        <f t="shared" si="26"/>
        <v>0</v>
      </c>
      <c r="S97" s="937" t="s">
        <v>654</v>
      </c>
      <c r="T97" s="424">
        <f t="shared" si="27"/>
        <v>0</v>
      </c>
      <c r="U97" s="938">
        <f t="shared" si="28"/>
        <v>0</v>
      </c>
      <c r="V97" s="937" t="s">
        <v>654</v>
      </c>
      <c r="W97" s="939" t="str">
        <f t="shared" si="24"/>
        <v>0</v>
      </c>
      <c r="X97" s="466"/>
      <c r="Y97" s="466"/>
      <c r="Z97" s="697"/>
      <c r="AA97" s="697"/>
      <c r="AB97" s="697"/>
      <c r="AC97" s="697"/>
      <c r="AD97" s="697"/>
      <c r="AE97" s="697"/>
      <c r="AF97" s="697"/>
    </row>
    <row r="98" spans="1:32">
      <c r="A98" s="923" t="s">
        <v>1580</v>
      </c>
      <c r="B98" s="942" t="s">
        <v>1523</v>
      </c>
      <c r="C98" s="871"/>
      <c r="D98" s="935"/>
      <c r="E98" s="872"/>
      <c r="F98" s="872"/>
      <c r="G98" s="867">
        <f t="shared" si="25"/>
        <v>0</v>
      </c>
      <c r="H98" s="871"/>
      <c r="I98" s="935"/>
      <c r="J98" s="872"/>
      <c r="K98" s="872"/>
      <c r="L98" s="867">
        <f t="shared" si="22"/>
        <v>0</v>
      </c>
      <c r="M98" s="871"/>
      <c r="N98" s="935"/>
      <c r="O98" s="872"/>
      <c r="P98" s="872"/>
      <c r="Q98" s="867">
        <f t="shared" si="23"/>
        <v>0</v>
      </c>
      <c r="R98" s="936">
        <f t="shared" si="26"/>
        <v>0</v>
      </c>
      <c r="S98" s="937" t="s">
        <v>654</v>
      </c>
      <c r="T98" s="424">
        <f t="shared" si="27"/>
        <v>0</v>
      </c>
      <c r="U98" s="938">
        <f t="shared" si="28"/>
        <v>0</v>
      </c>
      <c r="V98" s="937" t="s">
        <v>654</v>
      </c>
      <c r="W98" s="939" t="str">
        <f t="shared" si="24"/>
        <v>0</v>
      </c>
      <c r="X98" s="466"/>
      <c r="Y98" s="466"/>
      <c r="Z98" s="697"/>
      <c r="AA98" s="697"/>
      <c r="AB98" s="697"/>
      <c r="AC98" s="697"/>
      <c r="AD98" s="697"/>
      <c r="AE98" s="697"/>
      <c r="AF98" s="697"/>
    </row>
    <row r="99" spans="1:32">
      <c r="A99" s="923" t="s">
        <v>1581</v>
      </c>
      <c r="B99" s="942" t="s">
        <v>1523</v>
      </c>
      <c r="C99" s="871"/>
      <c r="D99" s="935"/>
      <c r="E99" s="872"/>
      <c r="F99" s="872"/>
      <c r="G99" s="867">
        <f t="shared" si="25"/>
        <v>0</v>
      </c>
      <c r="H99" s="871"/>
      <c r="I99" s="935"/>
      <c r="J99" s="872"/>
      <c r="K99" s="872"/>
      <c r="L99" s="867">
        <f t="shared" si="22"/>
        <v>0</v>
      </c>
      <c r="M99" s="871"/>
      <c r="N99" s="935"/>
      <c r="O99" s="872"/>
      <c r="P99" s="872"/>
      <c r="Q99" s="867">
        <f t="shared" si="23"/>
        <v>0</v>
      </c>
      <c r="R99" s="936">
        <f t="shared" si="26"/>
        <v>0</v>
      </c>
      <c r="S99" s="937" t="s">
        <v>654</v>
      </c>
      <c r="T99" s="424">
        <f t="shared" si="27"/>
        <v>0</v>
      </c>
      <c r="U99" s="938">
        <f t="shared" si="28"/>
        <v>0</v>
      </c>
      <c r="V99" s="937" t="s">
        <v>654</v>
      </c>
      <c r="W99" s="939" t="str">
        <f t="shared" si="24"/>
        <v>0</v>
      </c>
      <c r="X99" s="466"/>
      <c r="Y99" s="466"/>
      <c r="Z99" s="697"/>
      <c r="AA99" s="697"/>
      <c r="AB99" s="697"/>
      <c r="AC99" s="697"/>
      <c r="AD99" s="697"/>
      <c r="AE99" s="697"/>
      <c r="AF99" s="697"/>
    </row>
    <row r="100" spans="1:32">
      <c r="A100" s="923" t="s">
        <v>1582</v>
      </c>
      <c r="B100" s="942" t="s">
        <v>1523</v>
      </c>
      <c r="C100" s="871"/>
      <c r="D100" s="935"/>
      <c r="E100" s="872"/>
      <c r="F100" s="872"/>
      <c r="G100" s="867">
        <f t="shared" si="25"/>
        <v>0</v>
      </c>
      <c r="H100" s="871"/>
      <c r="I100" s="935"/>
      <c r="J100" s="872"/>
      <c r="K100" s="872"/>
      <c r="L100" s="867">
        <f t="shared" si="22"/>
        <v>0</v>
      </c>
      <c r="M100" s="871"/>
      <c r="N100" s="935"/>
      <c r="O100" s="872"/>
      <c r="P100" s="872"/>
      <c r="Q100" s="867">
        <f t="shared" si="23"/>
        <v>0</v>
      </c>
      <c r="R100" s="936">
        <f t="shared" si="26"/>
        <v>0</v>
      </c>
      <c r="S100" s="937" t="s">
        <v>654</v>
      </c>
      <c r="T100" s="424">
        <f t="shared" si="27"/>
        <v>0</v>
      </c>
      <c r="U100" s="938">
        <f t="shared" si="28"/>
        <v>0</v>
      </c>
      <c r="V100" s="937" t="s">
        <v>654</v>
      </c>
      <c r="W100" s="939" t="str">
        <f t="shared" si="24"/>
        <v>0</v>
      </c>
      <c r="X100" s="466"/>
      <c r="Y100" s="466"/>
      <c r="Z100" s="697"/>
      <c r="AA100" s="697"/>
      <c r="AB100" s="697"/>
      <c r="AC100" s="697"/>
      <c r="AD100" s="697"/>
      <c r="AE100" s="697"/>
      <c r="AF100" s="697"/>
    </row>
    <row r="101" spans="1:32">
      <c r="A101" s="923" t="s">
        <v>1583</v>
      </c>
      <c r="B101" s="942" t="s">
        <v>1523</v>
      </c>
      <c r="C101" s="871"/>
      <c r="D101" s="935"/>
      <c r="E101" s="872"/>
      <c r="F101" s="872"/>
      <c r="G101" s="867">
        <f t="shared" si="25"/>
        <v>0</v>
      </c>
      <c r="H101" s="871"/>
      <c r="I101" s="935"/>
      <c r="J101" s="872"/>
      <c r="K101" s="872"/>
      <c r="L101" s="867">
        <f t="shared" si="22"/>
        <v>0</v>
      </c>
      <c r="M101" s="871"/>
      <c r="N101" s="935"/>
      <c r="O101" s="872"/>
      <c r="P101" s="872"/>
      <c r="Q101" s="867">
        <f t="shared" si="23"/>
        <v>0</v>
      </c>
      <c r="R101" s="936">
        <f t="shared" si="26"/>
        <v>0</v>
      </c>
      <c r="S101" s="937" t="s">
        <v>654</v>
      </c>
      <c r="T101" s="424">
        <f t="shared" si="27"/>
        <v>0</v>
      </c>
      <c r="U101" s="938">
        <f t="shared" si="28"/>
        <v>0</v>
      </c>
      <c r="V101" s="937" t="s">
        <v>654</v>
      </c>
      <c r="W101" s="939" t="str">
        <f t="shared" si="24"/>
        <v>0</v>
      </c>
      <c r="X101" s="466"/>
      <c r="Y101" s="466"/>
      <c r="Z101" s="697"/>
      <c r="AA101" s="697"/>
      <c r="AB101" s="697"/>
      <c r="AC101" s="697"/>
      <c r="AD101" s="697"/>
      <c r="AE101" s="697"/>
      <c r="AF101" s="697"/>
    </row>
    <row r="102" spans="1:32">
      <c r="A102" s="923" t="s">
        <v>1584</v>
      </c>
      <c r="B102" s="942" t="s">
        <v>1523</v>
      </c>
      <c r="C102" s="871"/>
      <c r="D102" s="935"/>
      <c r="E102" s="872"/>
      <c r="F102" s="872"/>
      <c r="G102" s="867">
        <f t="shared" si="25"/>
        <v>0</v>
      </c>
      <c r="H102" s="871"/>
      <c r="I102" s="935"/>
      <c r="J102" s="872"/>
      <c r="K102" s="872"/>
      <c r="L102" s="867">
        <f t="shared" si="22"/>
        <v>0</v>
      </c>
      <c r="M102" s="871"/>
      <c r="N102" s="935"/>
      <c r="O102" s="872"/>
      <c r="P102" s="872"/>
      <c r="Q102" s="867">
        <f t="shared" si="23"/>
        <v>0</v>
      </c>
      <c r="R102" s="936">
        <f t="shared" si="26"/>
        <v>0</v>
      </c>
      <c r="S102" s="937" t="s">
        <v>654</v>
      </c>
      <c r="T102" s="424">
        <f t="shared" si="27"/>
        <v>0</v>
      </c>
      <c r="U102" s="938">
        <f t="shared" si="28"/>
        <v>0</v>
      </c>
      <c r="V102" s="937" t="s">
        <v>654</v>
      </c>
      <c r="W102" s="939" t="str">
        <f t="shared" si="24"/>
        <v>0</v>
      </c>
      <c r="X102" s="466"/>
      <c r="Y102" s="466"/>
      <c r="Z102" s="697"/>
      <c r="AA102" s="697"/>
      <c r="AB102" s="697"/>
      <c r="AC102" s="697"/>
      <c r="AD102" s="697"/>
      <c r="AE102" s="697"/>
      <c r="AF102" s="697"/>
    </row>
    <row r="103" spans="1:32">
      <c r="A103" s="923" t="s">
        <v>1585</v>
      </c>
      <c r="B103" s="942" t="s">
        <v>1523</v>
      </c>
      <c r="C103" s="871"/>
      <c r="D103" s="935"/>
      <c r="E103" s="872"/>
      <c r="F103" s="872"/>
      <c r="G103" s="867">
        <f t="shared" si="25"/>
        <v>0</v>
      </c>
      <c r="H103" s="871"/>
      <c r="I103" s="935"/>
      <c r="J103" s="872"/>
      <c r="K103" s="872"/>
      <c r="L103" s="867">
        <f t="shared" si="22"/>
        <v>0</v>
      </c>
      <c r="M103" s="871"/>
      <c r="N103" s="935"/>
      <c r="O103" s="872"/>
      <c r="P103" s="872"/>
      <c r="Q103" s="867">
        <f t="shared" si="23"/>
        <v>0</v>
      </c>
      <c r="R103" s="936">
        <f t="shared" si="26"/>
        <v>0</v>
      </c>
      <c r="S103" s="937" t="s">
        <v>654</v>
      </c>
      <c r="T103" s="424">
        <f t="shared" si="27"/>
        <v>0</v>
      </c>
      <c r="U103" s="938">
        <f t="shared" si="28"/>
        <v>0</v>
      </c>
      <c r="V103" s="937" t="s">
        <v>654</v>
      </c>
      <c r="W103" s="939" t="str">
        <f t="shared" si="24"/>
        <v>0</v>
      </c>
      <c r="X103" s="466"/>
      <c r="Y103" s="466"/>
      <c r="Z103" s="697"/>
      <c r="AA103" s="697"/>
      <c r="AB103" s="697"/>
      <c r="AC103" s="697"/>
      <c r="AD103" s="697"/>
      <c r="AE103" s="697"/>
      <c r="AF103" s="697"/>
    </row>
    <row r="104" spans="1:32">
      <c r="A104" s="923" t="s">
        <v>1586</v>
      </c>
      <c r="B104" s="942" t="s">
        <v>1523</v>
      </c>
      <c r="C104" s="871"/>
      <c r="D104" s="935"/>
      <c r="E104" s="872"/>
      <c r="F104" s="872"/>
      <c r="G104" s="867">
        <f t="shared" si="25"/>
        <v>0</v>
      </c>
      <c r="H104" s="871"/>
      <c r="I104" s="935"/>
      <c r="J104" s="872"/>
      <c r="K104" s="872"/>
      <c r="L104" s="867">
        <f t="shared" si="22"/>
        <v>0</v>
      </c>
      <c r="M104" s="871"/>
      <c r="N104" s="935"/>
      <c r="O104" s="872"/>
      <c r="P104" s="872"/>
      <c r="Q104" s="867">
        <f t="shared" si="23"/>
        <v>0</v>
      </c>
      <c r="R104" s="936">
        <f t="shared" si="26"/>
        <v>0</v>
      </c>
      <c r="S104" s="937" t="s">
        <v>654</v>
      </c>
      <c r="T104" s="424">
        <f t="shared" si="27"/>
        <v>0</v>
      </c>
      <c r="U104" s="938">
        <f t="shared" si="28"/>
        <v>0</v>
      </c>
      <c r="V104" s="937" t="s">
        <v>654</v>
      </c>
      <c r="W104" s="939" t="str">
        <f t="shared" si="24"/>
        <v>0</v>
      </c>
      <c r="X104" s="466"/>
      <c r="Y104" s="466"/>
      <c r="Z104" s="697"/>
      <c r="AA104" s="697"/>
      <c r="AB104" s="697"/>
      <c r="AC104" s="697"/>
      <c r="AD104" s="697"/>
      <c r="AE104" s="697"/>
      <c r="AF104" s="697"/>
    </row>
    <row r="105" spans="1:32">
      <c r="A105" s="923" t="s">
        <v>1587</v>
      </c>
      <c r="B105" s="942" t="s">
        <v>1523</v>
      </c>
      <c r="C105" s="871"/>
      <c r="D105" s="935"/>
      <c r="E105" s="872"/>
      <c r="F105" s="872"/>
      <c r="G105" s="867">
        <f t="shared" si="25"/>
        <v>0</v>
      </c>
      <c r="H105" s="871"/>
      <c r="I105" s="935"/>
      <c r="J105" s="872"/>
      <c r="K105" s="872"/>
      <c r="L105" s="867">
        <f t="shared" si="22"/>
        <v>0</v>
      </c>
      <c r="M105" s="871"/>
      <c r="N105" s="935"/>
      <c r="O105" s="872"/>
      <c r="P105" s="872"/>
      <c r="Q105" s="867">
        <f t="shared" si="23"/>
        <v>0</v>
      </c>
      <c r="R105" s="936">
        <f t="shared" si="26"/>
        <v>0</v>
      </c>
      <c r="S105" s="937" t="s">
        <v>654</v>
      </c>
      <c r="T105" s="424">
        <f t="shared" si="27"/>
        <v>0</v>
      </c>
      <c r="U105" s="938">
        <f t="shared" si="28"/>
        <v>0</v>
      </c>
      <c r="V105" s="937" t="s">
        <v>654</v>
      </c>
      <c r="W105" s="939" t="str">
        <f t="shared" si="24"/>
        <v>0</v>
      </c>
      <c r="X105" s="466"/>
      <c r="Y105" s="466"/>
      <c r="Z105" s="697"/>
      <c r="AA105" s="697"/>
      <c r="AB105" s="697"/>
      <c r="AC105" s="697"/>
      <c r="AD105" s="697"/>
      <c r="AE105" s="697"/>
      <c r="AF105" s="697"/>
    </row>
    <row r="106" spans="1:32">
      <c r="A106" s="923" t="s">
        <v>1588</v>
      </c>
      <c r="B106" s="942" t="s">
        <v>1523</v>
      </c>
      <c r="C106" s="871"/>
      <c r="D106" s="935"/>
      <c r="E106" s="872"/>
      <c r="F106" s="872"/>
      <c r="G106" s="867">
        <f t="shared" si="25"/>
        <v>0</v>
      </c>
      <c r="H106" s="871"/>
      <c r="I106" s="935"/>
      <c r="J106" s="872"/>
      <c r="K106" s="872"/>
      <c r="L106" s="867">
        <f t="shared" si="22"/>
        <v>0</v>
      </c>
      <c r="M106" s="871"/>
      <c r="N106" s="935"/>
      <c r="O106" s="872"/>
      <c r="P106" s="872"/>
      <c r="Q106" s="867">
        <f t="shared" si="23"/>
        <v>0</v>
      </c>
      <c r="R106" s="936">
        <f t="shared" si="26"/>
        <v>0</v>
      </c>
      <c r="S106" s="937" t="s">
        <v>654</v>
      </c>
      <c r="T106" s="424">
        <f t="shared" si="27"/>
        <v>0</v>
      </c>
      <c r="U106" s="938">
        <f t="shared" si="28"/>
        <v>0</v>
      </c>
      <c r="V106" s="937" t="s">
        <v>654</v>
      </c>
      <c r="W106" s="939" t="str">
        <f t="shared" si="24"/>
        <v>0</v>
      </c>
      <c r="X106" s="466"/>
      <c r="Y106" s="466"/>
      <c r="Z106" s="697"/>
      <c r="AA106" s="697"/>
      <c r="AB106" s="697"/>
      <c r="AC106" s="697"/>
      <c r="AD106" s="697"/>
      <c r="AE106" s="697"/>
      <c r="AF106" s="697"/>
    </row>
    <row r="107" spans="1:32">
      <c r="A107" s="923" t="s">
        <v>1589</v>
      </c>
      <c r="B107" s="942" t="s">
        <v>1523</v>
      </c>
      <c r="C107" s="871"/>
      <c r="D107" s="935"/>
      <c r="E107" s="872"/>
      <c r="F107" s="872"/>
      <c r="G107" s="867">
        <f t="shared" si="25"/>
        <v>0</v>
      </c>
      <c r="H107" s="871"/>
      <c r="I107" s="935"/>
      <c r="J107" s="872"/>
      <c r="K107" s="872"/>
      <c r="L107" s="867">
        <f t="shared" si="22"/>
        <v>0</v>
      </c>
      <c r="M107" s="871"/>
      <c r="N107" s="935"/>
      <c r="O107" s="872"/>
      <c r="P107" s="872"/>
      <c r="Q107" s="867">
        <f t="shared" si="23"/>
        <v>0</v>
      </c>
      <c r="R107" s="936">
        <f t="shared" si="26"/>
        <v>0</v>
      </c>
      <c r="S107" s="937" t="s">
        <v>654</v>
      </c>
      <c r="T107" s="424">
        <f t="shared" si="27"/>
        <v>0</v>
      </c>
      <c r="U107" s="938">
        <f t="shared" si="28"/>
        <v>0</v>
      </c>
      <c r="V107" s="937" t="s">
        <v>654</v>
      </c>
      <c r="W107" s="939" t="str">
        <f t="shared" si="24"/>
        <v>0</v>
      </c>
      <c r="X107" s="466"/>
      <c r="Y107" s="466"/>
      <c r="Z107" s="697"/>
      <c r="AA107" s="697"/>
      <c r="AB107" s="697"/>
      <c r="AC107" s="697"/>
      <c r="AD107" s="697"/>
      <c r="AE107" s="697"/>
      <c r="AF107" s="697"/>
    </row>
    <row r="108" spans="1:32">
      <c r="A108" s="923" t="s">
        <v>1590</v>
      </c>
      <c r="B108" s="942" t="s">
        <v>1523</v>
      </c>
      <c r="C108" s="871"/>
      <c r="D108" s="935"/>
      <c r="E108" s="872"/>
      <c r="F108" s="872"/>
      <c r="G108" s="867">
        <f t="shared" si="25"/>
        <v>0</v>
      </c>
      <c r="H108" s="871"/>
      <c r="I108" s="935"/>
      <c r="J108" s="872"/>
      <c r="K108" s="872"/>
      <c r="L108" s="867">
        <f t="shared" si="22"/>
        <v>0</v>
      </c>
      <c r="M108" s="871"/>
      <c r="N108" s="935"/>
      <c r="O108" s="872"/>
      <c r="P108" s="872"/>
      <c r="Q108" s="867">
        <f t="shared" si="23"/>
        <v>0</v>
      </c>
      <c r="R108" s="936">
        <f t="shared" si="26"/>
        <v>0</v>
      </c>
      <c r="S108" s="937" t="s">
        <v>654</v>
      </c>
      <c r="T108" s="424">
        <f t="shared" si="27"/>
        <v>0</v>
      </c>
      <c r="U108" s="938">
        <f t="shared" si="28"/>
        <v>0</v>
      </c>
      <c r="V108" s="937" t="s">
        <v>654</v>
      </c>
      <c r="W108" s="939" t="str">
        <f t="shared" si="24"/>
        <v>0</v>
      </c>
      <c r="X108" s="466"/>
      <c r="Y108" s="466"/>
      <c r="Z108" s="697"/>
      <c r="AA108" s="697"/>
      <c r="AB108" s="697"/>
      <c r="AC108" s="697"/>
      <c r="AD108" s="697"/>
      <c r="AE108" s="697"/>
      <c r="AF108" s="697"/>
    </row>
    <row r="109" spans="1:32">
      <c r="A109" s="923" t="s">
        <v>1591</v>
      </c>
      <c r="B109" s="942" t="s">
        <v>1523</v>
      </c>
      <c r="C109" s="871"/>
      <c r="D109" s="935"/>
      <c r="E109" s="872"/>
      <c r="F109" s="872"/>
      <c r="G109" s="867">
        <f t="shared" si="25"/>
        <v>0</v>
      </c>
      <c r="H109" s="871"/>
      <c r="I109" s="935"/>
      <c r="J109" s="872"/>
      <c r="K109" s="872"/>
      <c r="L109" s="867">
        <f t="shared" si="22"/>
        <v>0</v>
      </c>
      <c r="M109" s="871"/>
      <c r="N109" s="935"/>
      <c r="O109" s="872"/>
      <c r="P109" s="872"/>
      <c r="Q109" s="867">
        <f t="shared" si="23"/>
        <v>0</v>
      </c>
      <c r="R109" s="936">
        <f t="shared" si="26"/>
        <v>0</v>
      </c>
      <c r="S109" s="937" t="s">
        <v>654</v>
      </c>
      <c r="T109" s="424">
        <f t="shared" si="27"/>
        <v>0</v>
      </c>
      <c r="U109" s="938">
        <f t="shared" si="28"/>
        <v>0</v>
      </c>
      <c r="V109" s="937" t="s">
        <v>654</v>
      </c>
      <c r="W109" s="939" t="str">
        <f t="shared" si="24"/>
        <v>0</v>
      </c>
      <c r="X109" s="466"/>
      <c r="Y109" s="466"/>
      <c r="Z109" s="697"/>
      <c r="AA109" s="697"/>
      <c r="AB109" s="697"/>
      <c r="AC109" s="697"/>
      <c r="AD109" s="697"/>
      <c r="AE109" s="697"/>
      <c r="AF109" s="697"/>
    </row>
    <row r="110" spans="1:32">
      <c r="A110" s="923" t="s">
        <v>1592</v>
      </c>
      <c r="B110" s="942" t="s">
        <v>1523</v>
      </c>
      <c r="C110" s="871"/>
      <c r="D110" s="935"/>
      <c r="E110" s="872"/>
      <c r="F110" s="872"/>
      <c r="G110" s="867">
        <f t="shared" si="25"/>
        <v>0</v>
      </c>
      <c r="H110" s="871"/>
      <c r="I110" s="935"/>
      <c r="J110" s="872"/>
      <c r="K110" s="872"/>
      <c r="L110" s="867">
        <f t="shared" si="22"/>
        <v>0</v>
      </c>
      <c r="M110" s="871"/>
      <c r="N110" s="935"/>
      <c r="O110" s="872"/>
      <c r="P110" s="872"/>
      <c r="Q110" s="867">
        <f t="shared" si="23"/>
        <v>0</v>
      </c>
      <c r="R110" s="936">
        <f t="shared" si="26"/>
        <v>0</v>
      </c>
      <c r="S110" s="937" t="s">
        <v>654</v>
      </c>
      <c r="T110" s="424">
        <f t="shared" si="27"/>
        <v>0</v>
      </c>
      <c r="U110" s="938">
        <f t="shared" si="28"/>
        <v>0</v>
      </c>
      <c r="V110" s="937" t="s">
        <v>654</v>
      </c>
      <c r="W110" s="939" t="str">
        <f t="shared" si="24"/>
        <v>0</v>
      </c>
      <c r="X110" s="466"/>
      <c r="Y110" s="466"/>
      <c r="Z110" s="697"/>
      <c r="AA110" s="697"/>
      <c r="AB110" s="697"/>
      <c r="AC110" s="697"/>
      <c r="AD110" s="697"/>
      <c r="AE110" s="697"/>
      <c r="AF110" s="697"/>
    </row>
    <row r="111" spans="1:32">
      <c r="A111" s="923" t="s">
        <v>1593</v>
      </c>
      <c r="B111" s="942" t="s">
        <v>1523</v>
      </c>
      <c r="C111" s="871"/>
      <c r="D111" s="935"/>
      <c r="E111" s="872"/>
      <c r="F111" s="872"/>
      <c r="G111" s="867">
        <f t="shared" si="25"/>
        <v>0</v>
      </c>
      <c r="H111" s="871"/>
      <c r="I111" s="935"/>
      <c r="J111" s="872"/>
      <c r="K111" s="872"/>
      <c r="L111" s="867">
        <f t="shared" si="22"/>
        <v>0</v>
      </c>
      <c r="M111" s="871"/>
      <c r="N111" s="935"/>
      <c r="O111" s="872"/>
      <c r="P111" s="872"/>
      <c r="Q111" s="867">
        <f t="shared" si="23"/>
        <v>0</v>
      </c>
      <c r="R111" s="936">
        <f t="shared" si="26"/>
        <v>0</v>
      </c>
      <c r="S111" s="937" t="s">
        <v>654</v>
      </c>
      <c r="T111" s="424">
        <f t="shared" si="27"/>
        <v>0</v>
      </c>
      <c r="U111" s="938">
        <f t="shared" si="28"/>
        <v>0</v>
      </c>
      <c r="V111" s="937" t="s">
        <v>654</v>
      </c>
      <c r="W111" s="939" t="str">
        <f t="shared" si="24"/>
        <v>0</v>
      </c>
      <c r="X111" s="466"/>
      <c r="Y111" s="466"/>
      <c r="Z111" s="697"/>
      <c r="AA111" s="697"/>
      <c r="AB111" s="697"/>
      <c r="AC111" s="697"/>
      <c r="AD111" s="697"/>
      <c r="AE111" s="697"/>
      <c r="AF111" s="697"/>
    </row>
    <row r="112" spans="1:32">
      <c r="A112" s="923" t="s">
        <v>1594</v>
      </c>
      <c r="B112" s="942" t="s">
        <v>1523</v>
      </c>
      <c r="C112" s="871"/>
      <c r="D112" s="935"/>
      <c r="E112" s="872"/>
      <c r="F112" s="872"/>
      <c r="G112" s="867">
        <f t="shared" si="25"/>
        <v>0</v>
      </c>
      <c r="H112" s="871"/>
      <c r="I112" s="935"/>
      <c r="J112" s="872"/>
      <c r="K112" s="872"/>
      <c r="L112" s="867">
        <f t="shared" si="22"/>
        <v>0</v>
      </c>
      <c r="M112" s="871"/>
      <c r="N112" s="935"/>
      <c r="O112" s="872"/>
      <c r="P112" s="872"/>
      <c r="Q112" s="867">
        <f t="shared" si="23"/>
        <v>0</v>
      </c>
      <c r="R112" s="936">
        <f t="shared" si="26"/>
        <v>0</v>
      </c>
      <c r="S112" s="937" t="s">
        <v>654</v>
      </c>
      <c r="T112" s="424">
        <f t="shared" si="27"/>
        <v>0</v>
      </c>
      <c r="U112" s="938">
        <f t="shared" si="28"/>
        <v>0</v>
      </c>
      <c r="V112" s="937" t="s">
        <v>654</v>
      </c>
      <c r="W112" s="939" t="str">
        <f t="shared" si="24"/>
        <v>0</v>
      </c>
      <c r="X112" s="466"/>
      <c r="Y112" s="466"/>
      <c r="Z112" s="697"/>
      <c r="AA112" s="697"/>
      <c r="AB112" s="697"/>
      <c r="AC112" s="697"/>
      <c r="AD112" s="697"/>
      <c r="AE112" s="697"/>
      <c r="AF112" s="697"/>
    </row>
    <row r="113" spans="1:32">
      <c r="A113" s="923" t="s">
        <v>1595</v>
      </c>
      <c r="B113" s="942" t="s">
        <v>1523</v>
      </c>
      <c r="C113" s="871"/>
      <c r="D113" s="935"/>
      <c r="E113" s="872"/>
      <c r="F113" s="872"/>
      <c r="G113" s="867">
        <f t="shared" si="25"/>
        <v>0</v>
      </c>
      <c r="H113" s="871"/>
      <c r="I113" s="935"/>
      <c r="J113" s="872"/>
      <c r="K113" s="872"/>
      <c r="L113" s="867">
        <f t="shared" si="22"/>
        <v>0</v>
      </c>
      <c r="M113" s="871"/>
      <c r="N113" s="935"/>
      <c r="O113" s="872"/>
      <c r="P113" s="872"/>
      <c r="Q113" s="867">
        <f t="shared" si="23"/>
        <v>0</v>
      </c>
      <c r="R113" s="936">
        <f t="shared" si="26"/>
        <v>0</v>
      </c>
      <c r="S113" s="937" t="s">
        <v>654</v>
      </c>
      <c r="T113" s="424">
        <f t="shared" si="27"/>
        <v>0</v>
      </c>
      <c r="U113" s="938">
        <f t="shared" si="28"/>
        <v>0</v>
      </c>
      <c r="V113" s="937" t="s">
        <v>654</v>
      </c>
      <c r="W113" s="939" t="str">
        <f t="shared" si="24"/>
        <v>0</v>
      </c>
      <c r="X113" s="466"/>
      <c r="Y113" s="466"/>
      <c r="Z113" s="697"/>
      <c r="AA113" s="697"/>
      <c r="AB113" s="697"/>
      <c r="AC113" s="697"/>
      <c r="AD113" s="697"/>
      <c r="AE113" s="697"/>
      <c r="AF113" s="697"/>
    </row>
    <row r="114" spans="1:32">
      <c r="A114" s="923" t="s">
        <v>1596</v>
      </c>
      <c r="B114" s="942" t="s">
        <v>1523</v>
      </c>
      <c r="C114" s="871"/>
      <c r="D114" s="935"/>
      <c r="E114" s="872"/>
      <c r="F114" s="872"/>
      <c r="G114" s="867">
        <f t="shared" si="25"/>
        <v>0</v>
      </c>
      <c r="H114" s="871"/>
      <c r="I114" s="935"/>
      <c r="J114" s="872"/>
      <c r="K114" s="872"/>
      <c r="L114" s="867">
        <f t="shared" si="22"/>
        <v>0</v>
      </c>
      <c r="M114" s="871"/>
      <c r="N114" s="935"/>
      <c r="O114" s="872"/>
      <c r="P114" s="872"/>
      <c r="Q114" s="867">
        <f t="shared" si="23"/>
        <v>0</v>
      </c>
      <c r="R114" s="936">
        <f t="shared" si="26"/>
        <v>0</v>
      </c>
      <c r="S114" s="937" t="s">
        <v>654</v>
      </c>
      <c r="T114" s="424">
        <f t="shared" si="27"/>
        <v>0</v>
      </c>
      <c r="U114" s="938">
        <f t="shared" si="28"/>
        <v>0</v>
      </c>
      <c r="V114" s="937" t="s">
        <v>654</v>
      </c>
      <c r="W114" s="939" t="str">
        <f t="shared" si="24"/>
        <v>0</v>
      </c>
      <c r="X114" s="466"/>
      <c r="Y114" s="466"/>
      <c r="Z114" s="697"/>
      <c r="AA114" s="697"/>
      <c r="AB114" s="697"/>
      <c r="AC114" s="697"/>
      <c r="AD114" s="697"/>
      <c r="AE114" s="697"/>
      <c r="AF114" s="697"/>
    </row>
    <row r="115" spans="1:32">
      <c r="A115" s="923" t="s">
        <v>1597</v>
      </c>
      <c r="B115" s="942" t="s">
        <v>1523</v>
      </c>
      <c r="C115" s="871"/>
      <c r="D115" s="935"/>
      <c r="E115" s="872"/>
      <c r="F115" s="872"/>
      <c r="G115" s="867">
        <f t="shared" si="25"/>
        <v>0</v>
      </c>
      <c r="H115" s="871"/>
      <c r="I115" s="935"/>
      <c r="J115" s="872"/>
      <c r="K115" s="872"/>
      <c r="L115" s="867">
        <f t="shared" si="22"/>
        <v>0</v>
      </c>
      <c r="M115" s="871"/>
      <c r="N115" s="935"/>
      <c r="O115" s="872"/>
      <c r="P115" s="872"/>
      <c r="Q115" s="867">
        <f t="shared" si="23"/>
        <v>0</v>
      </c>
      <c r="R115" s="936">
        <f t="shared" si="26"/>
        <v>0</v>
      </c>
      <c r="S115" s="937" t="s">
        <v>654</v>
      </c>
      <c r="T115" s="424">
        <f t="shared" si="27"/>
        <v>0</v>
      </c>
      <c r="U115" s="938">
        <f t="shared" si="28"/>
        <v>0</v>
      </c>
      <c r="V115" s="937" t="s">
        <v>654</v>
      </c>
      <c r="W115" s="939" t="str">
        <f t="shared" si="24"/>
        <v>0</v>
      </c>
      <c r="X115" s="466"/>
      <c r="Y115" s="466"/>
      <c r="Z115" s="697"/>
      <c r="AA115" s="697"/>
      <c r="AB115" s="697"/>
      <c r="AC115" s="697"/>
      <c r="AD115" s="697"/>
      <c r="AE115" s="697"/>
      <c r="AF115" s="697"/>
    </row>
    <row r="116" spans="1:32">
      <c r="A116" s="923" t="s">
        <v>1598</v>
      </c>
      <c r="B116" s="942" t="s">
        <v>1523</v>
      </c>
      <c r="C116" s="871"/>
      <c r="D116" s="935"/>
      <c r="E116" s="872"/>
      <c r="F116" s="872"/>
      <c r="G116" s="867">
        <f t="shared" si="25"/>
        <v>0</v>
      </c>
      <c r="H116" s="871"/>
      <c r="I116" s="935"/>
      <c r="J116" s="872"/>
      <c r="K116" s="872"/>
      <c r="L116" s="867">
        <f t="shared" si="22"/>
        <v>0</v>
      </c>
      <c r="M116" s="871"/>
      <c r="N116" s="935"/>
      <c r="O116" s="872"/>
      <c r="P116" s="872"/>
      <c r="Q116" s="867">
        <f t="shared" si="23"/>
        <v>0</v>
      </c>
      <c r="R116" s="936">
        <f t="shared" si="26"/>
        <v>0</v>
      </c>
      <c r="S116" s="937" t="s">
        <v>654</v>
      </c>
      <c r="T116" s="424">
        <f t="shared" si="27"/>
        <v>0</v>
      </c>
      <c r="U116" s="938">
        <f t="shared" si="28"/>
        <v>0</v>
      </c>
      <c r="V116" s="937" t="s">
        <v>654</v>
      </c>
      <c r="W116" s="939" t="str">
        <f t="shared" si="24"/>
        <v>0</v>
      </c>
      <c r="X116" s="466"/>
      <c r="Y116" s="466"/>
      <c r="Z116" s="697"/>
      <c r="AA116" s="697"/>
      <c r="AB116" s="697"/>
      <c r="AC116" s="697"/>
      <c r="AD116" s="697"/>
      <c r="AE116" s="697"/>
      <c r="AF116" s="697"/>
    </row>
    <row r="117" spans="1:32">
      <c r="A117" s="923" t="s">
        <v>1599</v>
      </c>
      <c r="B117" s="942" t="s">
        <v>1523</v>
      </c>
      <c r="C117" s="871"/>
      <c r="D117" s="935"/>
      <c r="E117" s="872"/>
      <c r="F117" s="872"/>
      <c r="G117" s="867">
        <f t="shared" si="25"/>
        <v>0</v>
      </c>
      <c r="H117" s="871"/>
      <c r="I117" s="935"/>
      <c r="J117" s="872"/>
      <c r="K117" s="872"/>
      <c r="L117" s="867">
        <f t="shared" si="22"/>
        <v>0</v>
      </c>
      <c r="M117" s="871"/>
      <c r="N117" s="935"/>
      <c r="O117" s="872"/>
      <c r="P117" s="872"/>
      <c r="Q117" s="867">
        <f t="shared" si="23"/>
        <v>0</v>
      </c>
      <c r="R117" s="936">
        <f t="shared" si="26"/>
        <v>0</v>
      </c>
      <c r="S117" s="937" t="s">
        <v>654</v>
      </c>
      <c r="T117" s="424">
        <f t="shared" si="27"/>
        <v>0</v>
      </c>
      <c r="U117" s="938">
        <f t="shared" si="28"/>
        <v>0</v>
      </c>
      <c r="V117" s="937" t="s">
        <v>654</v>
      </c>
      <c r="W117" s="939" t="str">
        <f t="shared" si="24"/>
        <v>0</v>
      </c>
      <c r="X117" s="466"/>
      <c r="Y117" s="466"/>
      <c r="Z117" s="697"/>
      <c r="AA117" s="697"/>
      <c r="AB117" s="697"/>
      <c r="AC117" s="697"/>
      <c r="AD117" s="697"/>
      <c r="AE117" s="697"/>
      <c r="AF117" s="697"/>
    </row>
    <row r="118" spans="1:32">
      <c r="A118" s="923" t="s">
        <v>1600</v>
      </c>
      <c r="B118" s="942" t="s">
        <v>1523</v>
      </c>
      <c r="C118" s="871"/>
      <c r="D118" s="935"/>
      <c r="E118" s="872"/>
      <c r="F118" s="872"/>
      <c r="G118" s="867">
        <f t="shared" si="25"/>
        <v>0</v>
      </c>
      <c r="H118" s="871"/>
      <c r="I118" s="935"/>
      <c r="J118" s="872"/>
      <c r="K118" s="872"/>
      <c r="L118" s="867">
        <f t="shared" si="22"/>
        <v>0</v>
      </c>
      <c r="M118" s="871"/>
      <c r="N118" s="935"/>
      <c r="O118" s="872"/>
      <c r="P118" s="872"/>
      <c r="Q118" s="867">
        <f t="shared" si="23"/>
        <v>0</v>
      </c>
      <c r="R118" s="936">
        <f t="shared" si="26"/>
        <v>0</v>
      </c>
      <c r="S118" s="937" t="s">
        <v>654</v>
      </c>
      <c r="T118" s="424">
        <f t="shared" si="27"/>
        <v>0</v>
      </c>
      <c r="U118" s="938">
        <f t="shared" si="28"/>
        <v>0</v>
      </c>
      <c r="V118" s="937" t="s">
        <v>654</v>
      </c>
      <c r="W118" s="939" t="str">
        <f t="shared" si="24"/>
        <v>0</v>
      </c>
      <c r="X118" s="466"/>
      <c r="Y118" s="466"/>
      <c r="Z118" s="697"/>
      <c r="AA118" s="697"/>
      <c r="AB118" s="697"/>
      <c r="AC118" s="697"/>
      <c r="AD118" s="697"/>
      <c r="AE118" s="697"/>
      <c r="AF118" s="697"/>
    </row>
    <row r="119" spans="1:32">
      <c r="A119" s="923" t="s">
        <v>1601</v>
      </c>
      <c r="B119" s="942" t="s">
        <v>1523</v>
      </c>
      <c r="C119" s="871"/>
      <c r="D119" s="935"/>
      <c r="E119" s="872"/>
      <c r="F119" s="872"/>
      <c r="G119" s="867">
        <f t="shared" si="25"/>
        <v>0</v>
      </c>
      <c r="H119" s="871"/>
      <c r="I119" s="935"/>
      <c r="J119" s="872"/>
      <c r="K119" s="872"/>
      <c r="L119" s="867">
        <f t="shared" si="22"/>
        <v>0</v>
      </c>
      <c r="M119" s="871"/>
      <c r="N119" s="935"/>
      <c r="O119" s="872"/>
      <c r="P119" s="872"/>
      <c r="Q119" s="867">
        <f t="shared" si="23"/>
        <v>0</v>
      </c>
      <c r="R119" s="936">
        <f t="shared" si="26"/>
        <v>0</v>
      </c>
      <c r="S119" s="937" t="s">
        <v>654</v>
      </c>
      <c r="T119" s="424">
        <f t="shared" si="27"/>
        <v>0</v>
      </c>
      <c r="U119" s="938">
        <f t="shared" si="28"/>
        <v>0</v>
      </c>
      <c r="V119" s="937" t="s">
        <v>654</v>
      </c>
      <c r="W119" s="939" t="str">
        <f t="shared" si="24"/>
        <v>0</v>
      </c>
      <c r="X119" s="466"/>
      <c r="Y119" s="466"/>
      <c r="Z119" s="697"/>
      <c r="AA119" s="697"/>
      <c r="AB119" s="697"/>
      <c r="AC119" s="697"/>
      <c r="AD119" s="697"/>
      <c r="AE119" s="697"/>
      <c r="AF119" s="697"/>
    </row>
    <row r="120" spans="1:32">
      <c r="A120" s="923" t="s">
        <v>1602</v>
      </c>
      <c r="B120" s="942" t="s">
        <v>1523</v>
      </c>
      <c r="C120" s="871"/>
      <c r="D120" s="935"/>
      <c r="E120" s="872"/>
      <c r="F120" s="872"/>
      <c r="G120" s="867">
        <f t="shared" si="25"/>
        <v>0</v>
      </c>
      <c r="H120" s="871"/>
      <c r="I120" s="935"/>
      <c r="J120" s="872"/>
      <c r="K120" s="872"/>
      <c r="L120" s="867">
        <f t="shared" si="22"/>
        <v>0</v>
      </c>
      <c r="M120" s="871"/>
      <c r="N120" s="935"/>
      <c r="O120" s="872"/>
      <c r="P120" s="872"/>
      <c r="Q120" s="867">
        <f t="shared" si="23"/>
        <v>0</v>
      </c>
      <c r="R120" s="936">
        <f t="shared" si="26"/>
        <v>0</v>
      </c>
      <c r="S120" s="937" t="s">
        <v>654</v>
      </c>
      <c r="T120" s="424">
        <f t="shared" si="27"/>
        <v>0</v>
      </c>
      <c r="U120" s="938">
        <f t="shared" si="28"/>
        <v>0</v>
      </c>
      <c r="V120" s="937" t="s">
        <v>654</v>
      </c>
      <c r="W120" s="939" t="str">
        <f t="shared" si="24"/>
        <v>0</v>
      </c>
      <c r="X120" s="466"/>
      <c r="Y120" s="466"/>
      <c r="Z120" s="697"/>
      <c r="AA120" s="697"/>
      <c r="AB120" s="697"/>
      <c r="AC120" s="697"/>
      <c r="AD120" s="697"/>
      <c r="AE120" s="697"/>
      <c r="AF120" s="697"/>
    </row>
    <row r="121" spans="1:32">
      <c r="A121" s="923" t="s">
        <v>1603</v>
      </c>
      <c r="B121" s="942" t="s">
        <v>1523</v>
      </c>
      <c r="C121" s="871"/>
      <c r="D121" s="935"/>
      <c r="E121" s="872"/>
      <c r="F121" s="872"/>
      <c r="G121" s="867">
        <f t="shared" si="25"/>
        <v>0</v>
      </c>
      <c r="H121" s="871"/>
      <c r="I121" s="935"/>
      <c r="J121" s="872"/>
      <c r="K121" s="872"/>
      <c r="L121" s="867">
        <f t="shared" si="22"/>
        <v>0</v>
      </c>
      <c r="M121" s="871"/>
      <c r="N121" s="935"/>
      <c r="O121" s="872"/>
      <c r="P121" s="872"/>
      <c r="Q121" s="867">
        <f t="shared" si="23"/>
        <v>0</v>
      </c>
      <c r="R121" s="936">
        <f t="shared" si="26"/>
        <v>0</v>
      </c>
      <c r="S121" s="937" t="s">
        <v>654</v>
      </c>
      <c r="T121" s="424">
        <f t="shared" si="27"/>
        <v>0</v>
      </c>
      <c r="U121" s="938">
        <f t="shared" si="28"/>
        <v>0</v>
      </c>
      <c r="V121" s="937" t="s">
        <v>654</v>
      </c>
      <c r="W121" s="939" t="str">
        <f t="shared" si="24"/>
        <v>0</v>
      </c>
      <c r="X121" s="466"/>
      <c r="Y121" s="466"/>
      <c r="Z121" s="697"/>
      <c r="AA121" s="697"/>
      <c r="AB121" s="697"/>
      <c r="AC121" s="697"/>
      <c r="AD121" s="697"/>
      <c r="AE121" s="697"/>
      <c r="AF121" s="697"/>
    </row>
    <row r="122" spans="1:32">
      <c r="A122" s="923" t="s">
        <v>1604</v>
      </c>
      <c r="B122" s="942" t="s">
        <v>1523</v>
      </c>
      <c r="C122" s="871"/>
      <c r="D122" s="935"/>
      <c r="E122" s="872"/>
      <c r="F122" s="872"/>
      <c r="G122" s="867">
        <f t="shared" si="25"/>
        <v>0</v>
      </c>
      <c r="H122" s="871"/>
      <c r="I122" s="935"/>
      <c r="J122" s="872"/>
      <c r="K122" s="872"/>
      <c r="L122" s="867">
        <f t="shared" si="22"/>
        <v>0</v>
      </c>
      <c r="M122" s="871"/>
      <c r="N122" s="935"/>
      <c r="O122" s="872"/>
      <c r="P122" s="872"/>
      <c r="Q122" s="867">
        <f t="shared" si="23"/>
        <v>0</v>
      </c>
      <c r="R122" s="936">
        <f t="shared" si="26"/>
        <v>0</v>
      </c>
      <c r="S122" s="937" t="s">
        <v>654</v>
      </c>
      <c r="T122" s="424">
        <f t="shared" si="27"/>
        <v>0</v>
      </c>
      <c r="U122" s="938">
        <f t="shared" si="28"/>
        <v>0</v>
      </c>
      <c r="V122" s="937" t="s">
        <v>654</v>
      </c>
      <c r="W122" s="939" t="str">
        <f t="shared" si="24"/>
        <v>0</v>
      </c>
      <c r="X122" s="466"/>
      <c r="Y122" s="466"/>
      <c r="Z122" s="697"/>
      <c r="AA122" s="697"/>
      <c r="AB122" s="697"/>
      <c r="AC122" s="697"/>
      <c r="AD122" s="697"/>
      <c r="AE122" s="697"/>
      <c r="AF122" s="697"/>
    </row>
    <row r="123" spans="1:32">
      <c r="A123" s="923" t="s">
        <v>1605</v>
      </c>
      <c r="B123" s="942" t="s">
        <v>1523</v>
      </c>
      <c r="C123" s="871"/>
      <c r="D123" s="935"/>
      <c r="E123" s="872"/>
      <c r="F123" s="872"/>
      <c r="G123" s="867">
        <f t="shared" si="25"/>
        <v>0</v>
      </c>
      <c r="H123" s="871"/>
      <c r="I123" s="935"/>
      <c r="J123" s="872"/>
      <c r="K123" s="872"/>
      <c r="L123" s="867">
        <f t="shared" si="22"/>
        <v>0</v>
      </c>
      <c r="M123" s="871"/>
      <c r="N123" s="935"/>
      <c r="O123" s="872"/>
      <c r="P123" s="872"/>
      <c r="Q123" s="867">
        <f t="shared" si="23"/>
        <v>0</v>
      </c>
      <c r="R123" s="936">
        <f t="shared" si="26"/>
        <v>0</v>
      </c>
      <c r="S123" s="937" t="s">
        <v>654</v>
      </c>
      <c r="T123" s="424">
        <f t="shared" si="27"/>
        <v>0</v>
      </c>
      <c r="U123" s="938">
        <f t="shared" si="28"/>
        <v>0</v>
      </c>
      <c r="V123" s="937" t="s">
        <v>654</v>
      </c>
      <c r="W123" s="939" t="str">
        <f t="shared" si="24"/>
        <v>0</v>
      </c>
      <c r="X123" s="466"/>
      <c r="Y123" s="466"/>
      <c r="Z123" s="697"/>
      <c r="AA123" s="697"/>
      <c r="AB123" s="697"/>
      <c r="AC123" s="697"/>
      <c r="AD123" s="697"/>
      <c r="AE123" s="697"/>
      <c r="AF123" s="697"/>
    </row>
    <row r="124" spans="1:32">
      <c r="A124" s="923" t="s">
        <v>1606</v>
      </c>
      <c r="B124" s="942" t="s">
        <v>1523</v>
      </c>
      <c r="C124" s="871"/>
      <c r="D124" s="935"/>
      <c r="E124" s="872"/>
      <c r="F124" s="872"/>
      <c r="G124" s="867">
        <f t="shared" si="25"/>
        <v>0</v>
      </c>
      <c r="H124" s="871"/>
      <c r="I124" s="935"/>
      <c r="J124" s="872"/>
      <c r="K124" s="872"/>
      <c r="L124" s="867">
        <f t="shared" si="22"/>
        <v>0</v>
      </c>
      <c r="M124" s="871"/>
      <c r="N124" s="935"/>
      <c r="O124" s="872"/>
      <c r="P124" s="872"/>
      <c r="Q124" s="867">
        <f t="shared" si="23"/>
        <v>0</v>
      </c>
      <c r="R124" s="936">
        <f t="shared" si="26"/>
        <v>0</v>
      </c>
      <c r="S124" s="937" t="s">
        <v>654</v>
      </c>
      <c r="T124" s="424">
        <f t="shared" si="27"/>
        <v>0</v>
      </c>
      <c r="U124" s="938">
        <f t="shared" si="28"/>
        <v>0</v>
      </c>
      <c r="V124" s="937" t="s">
        <v>654</v>
      </c>
      <c r="W124" s="939" t="str">
        <f t="shared" si="24"/>
        <v>0</v>
      </c>
      <c r="X124" s="466"/>
      <c r="Y124" s="466"/>
      <c r="Z124" s="697"/>
      <c r="AA124" s="697"/>
      <c r="AB124" s="697"/>
      <c r="AC124" s="697"/>
      <c r="AD124" s="697"/>
      <c r="AE124" s="697"/>
      <c r="AF124" s="697"/>
    </row>
    <row r="125" spans="1:32">
      <c r="A125" s="923" t="s">
        <v>1607</v>
      </c>
      <c r="B125" s="942" t="s">
        <v>1523</v>
      </c>
      <c r="C125" s="871"/>
      <c r="D125" s="935"/>
      <c r="E125" s="872"/>
      <c r="F125" s="872"/>
      <c r="G125" s="867">
        <f t="shared" si="25"/>
        <v>0</v>
      </c>
      <c r="H125" s="871"/>
      <c r="I125" s="935"/>
      <c r="J125" s="872"/>
      <c r="K125" s="872"/>
      <c r="L125" s="867">
        <f t="shared" si="22"/>
        <v>0</v>
      </c>
      <c r="M125" s="871"/>
      <c r="N125" s="935"/>
      <c r="O125" s="872"/>
      <c r="P125" s="872"/>
      <c r="Q125" s="867">
        <f t="shared" si="23"/>
        <v>0</v>
      </c>
      <c r="R125" s="936">
        <f t="shared" si="26"/>
        <v>0</v>
      </c>
      <c r="S125" s="937" t="s">
        <v>654</v>
      </c>
      <c r="T125" s="424">
        <f t="shared" si="27"/>
        <v>0</v>
      </c>
      <c r="U125" s="938">
        <f t="shared" si="28"/>
        <v>0</v>
      </c>
      <c r="V125" s="937" t="s">
        <v>654</v>
      </c>
      <c r="W125" s="939" t="str">
        <f t="shared" si="24"/>
        <v>0</v>
      </c>
      <c r="X125" s="466"/>
      <c r="Y125" s="466"/>
      <c r="Z125" s="697"/>
      <c r="AA125" s="697"/>
      <c r="AB125" s="697"/>
      <c r="AC125" s="697"/>
      <c r="AD125" s="697"/>
      <c r="AE125" s="697"/>
      <c r="AF125" s="697"/>
    </row>
    <row r="126" spans="1:32">
      <c r="A126" s="923" t="s">
        <v>1608</v>
      </c>
      <c r="B126" s="942" t="s">
        <v>1523</v>
      </c>
      <c r="C126" s="871"/>
      <c r="D126" s="935"/>
      <c r="E126" s="872"/>
      <c r="F126" s="872"/>
      <c r="G126" s="867">
        <f t="shared" si="25"/>
        <v>0</v>
      </c>
      <c r="H126" s="871"/>
      <c r="I126" s="935"/>
      <c r="J126" s="872"/>
      <c r="K126" s="872"/>
      <c r="L126" s="867">
        <f t="shared" si="22"/>
        <v>0</v>
      </c>
      <c r="M126" s="871"/>
      <c r="N126" s="935"/>
      <c r="O126" s="872"/>
      <c r="P126" s="872"/>
      <c r="Q126" s="867">
        <f t="shared" si="23"/>
        <v>0</v>
      </c>
      <c r="R126" s="936">
        <f t="shared" si="26"/>
        <v>0</v>
      </c>
      <c r="S126" s="937" t="s">
        <v>654</v>
      </c>
      <c r="T126" s="424">
        <f t="shared" si="27"/>
        <v>0</v>
      </c>
      <c r="U126" s="938">
        <f t="shared" si="28"/>
        <v>0</v>
      </c>
      <c r="V126" s="937" t="s">
        <v>654</v>
      </c>
      <c r="W126" s="939" t="str">
        <f t="shared" si="24"/>
        <v>0</v>
      </c>
      <c r="X126" s="466"/>
      <c r="Y126" s="466"/>
      <c r="Z126" s="697"/>
      <c r="AA126" s="697"/>
      <c r="AB126" s="697"/>
      <c r="AC126" s="697"/>
      <c r="AD126" s="697"/>
      <c r="AE126" s="697"/>
      <c r="AF126" s="697"/>
    </row>
    <row r="127" spans="1:32">
      <c r="A127" s="923" t="s">
        <v>1609</v>
      </c>
      <c r="B127" s="942" t="s">
        <v>1523</v>
      </c>
      <c r="C127" s="871"/>
      <c r="D127" s="935"/>
      <c r="E127" s="872"/>
      <c r="F127" s="872"/>
      <c r="G127" s="867">
        <f t="shared" si="25"/>
        <v>0</v>
      </c>
      <c r="H127" s="871"/>
      <c r="I127" s="935"/>
      <c r="J127" s="872"/>
      <c r="K127" s="872"/>
      <c r="L127" s="867">
        <f t="shared" si="22"/>
        <v>0</v>
      </c>
      <c r="M127" s="871"/>
      <c r="N127" s="935"/>
      <c r="O127" s="872"/>
      <c r="P127" s="872"/>
      <c r="Q127" s="867">
        <f t="shared" si="23"/>
        <v>0</v>
      </c>
      <c r="R127" s="936">
        <f t="shared" si="26"/>
        <v>0</v>
      </c>
      <c r="S127" s="937" t="s">
        <v>654</v>
      </c>
      <c r="T127" s="424">
        <f t="shared" si="27"/>
        <v>0</v>
      </c>
      <c r="U127" s="938">
        <f t="shared" si="28"/>
        <v>0</v>
      </c>
      <c r="V127" s="937" t="s">
        <v>654</v>
      </c>
      <c r="W127" s="939" t="str">
        <f t="shared" si="24"/>
        <v>0</v>
      </c>
      <c r="X127" s="466"/>
      <c r="Y127" s="466"/>
      <c r="Z127" s="697"/>
      <c r="AA127" s="697"/>
      <c r="AB127" s="697"/>
      <c r="AC127" s="697"/>
      <c r="AD127" s="697"/>
      <c r="AE127" s="697"/>
      <c r="AF127" s="697"/>
    </row>
    <row r="128" spans="1:32">
      <c r="A128" s="923" t="s">
        <v>1610</v>
      </c>
      <c r="B128" s="942" t="s">
        <v>1523</v>
      </c>
      <c r="C128" s="871"/>
      <c r="D128" s="935"/>
      <c r="E128" s="872"/>
      <c r="F128" s="872"/>
      <c r="G128" s="867">
        <f t="shared" si="25"/>
        <v>0</v>
      </c>
      <c r="H128" s="871"/>
      <c r="I128" s="935"/>
      <c r="J128" s="872"/>
      <c r="K128" s="872"/>
      <c r="L128" s="867">
        <f t="shared" si="22"/>
        <v>0</v>
      </c>
      <c r="M128" s="871"/>
      <c r="N128" s="935"/>
      <c r="O128" s="872"/>
      <c r="P128" s="872"/>
      <c r="Q128" s="867">
        <f t="shared" si="23"/>
        <v>0</v>
      </c>
      <c r="R128" s="936">
        <f t="shared" si="26"/>
        <v>0</v>
      </c>
      <c r="S128" s="937" t="s">
        <v>654</v>
      </c>
      <c r="T128" s="424">
        <f t="shared" si="27"/>
        <v>0</v>
      </c>
      <c r="U128" s="938">
        <f t="shared" si="28"/>
        <v>0</v>
      </c>
      <c r="V128" s="937" t="s">
        <v>654</v>
      </c>
      <c r="W128" s="939" t="str">
        <f t="shared" si="24"/>
        <v>0</v>
      </c>
      <c r="X128" s="466"/>
      <c r="Y128" s="466"/>
      <c r="Z128" s="697"/>
      <c r="AA128" s="697"/>
      <c r="AB128" s="697"/>
      <c r="AC128" s="697"/>
      <c r="AD128" s="697"/>
      <c r="AE128" s="697"/>
      <c r="AF128" s="697"/>
    </row>
    <row r="129" spans="1:32">
      <c r="A129" s="923" t="s">
        <v>1611</v>
      </c>
      <c r="B129" s="942" t="s">
        <v>1523</v>
      </c>
      <c r="C129" s="871"/>
      <c r="D129" s="935"/>
      <c r="E129" s="872"/>
      <c r="F129" s="872"/>
      <c r="G129" s="867">
        <f t="shared" si="25"/>
        <v>0</v>
      </c>
      <c r="H129" s="871"/>
      <c r="I129" s="935"/>
      <c r="J129" s="872"/>
      <c r="K129" s="872"/>
      <c r="L129" s="867">
        <f t="shared" si="22"/>
        <v>0</v>
      </c>
      <c r="M129" s="871"/>
      <c r="N129" s="935"/>
      <c r="O129" s="872"/>
      <c r="P129" s="872"/>
      <c r="Q129" s="867">
        <f t="shared" si="23"/>
        <v>0</v>
      </c>
      <c r="R129" s="936">
        <f t="shared" si="26"/>
        <v>0</v>
      </c>
      <c r="S129" s="937" t="s">
        <v>654</v>
      </c>
      <c r="T129" s="424">
        <f t="shared" si="27"/>
        <v>0</v>
      </c>
      <c r="U129" s="938">
        <f t="shared" si="28"/>
        <v>0</v>
      </c>
      <c r="V129" s="937" t="s">
        <v>654</v>
      </c>
      <c r="W129" s="939" t="str">
        <f t="shared" si="24"/>
        <v>0</v>
      </c>
      <c r="X129" s="466"/>
      <c r="Y129" s="466"/>
      <c r="Z129" s="697"/>
      <c r="AA129" s="697"/>
      <c r="AB129" s="697"/>
      <c r="AC129" s="697"/>
      <c r="AD129" s="697"/>
      <c r="AE129" s="697"/>
      <c r="AF129" s="697"/>
    </row>
    <row r="130" spans="1:32" ht="15.75" thickBot="1">
      <c r="A130" s="945" t="s">
        <v>1612</v>
      </c>
      <c r="B130" s="946" t="s">
        <v>1523</v>
      </c>
      <c r="C130" s="947"/>
      <c r="D130" s="948"/>
      <c r="E130" s="949"/>
      <c r="F130" s="949"/>
      <c r="G130" s="950">
        <f t="shared" si="25"/>
        <v>0</v>
      </c>
      <c r="H130" s="947"/>
      <c r="I130" s="948"/>
      <c r="J130" s="949"/>
      <c r="K130" s="949"/>
      <c r="L130" s="950">
        <f t="shared" si="22"/>
        <v>0</v>
      </c>
      <c r="M130" s="947"/>
      <c r="N130" s="948"/>
      <c r="O130" s="949"/>
      <c r="P130" s="949"/>
      <c r="Q130" s="950">
        <f t="shared" si="23"/>
        <v>0</v>
      </c>
      <c r="R130" s="951">
        <f t="shared" si="26"/>
        <v>0</v>
      </c>
      <c r="S130" s="952" t="s">
        <v>654</v>
      </c>
      <c r="T130" s="953">
        <f t="shared" si="27"/>
        <v>0</v>
      </c>
      <c r="U130" s="954">
        <f t="shared" si="28"/>
        <v>0</v>
      </c>
      <c r="V130" s="952" t="s">
        <v>654</v>
      </c>
      <c r="W130" s="955" t="str">
        <f t="shared" si="24"/>
        <v>0</v>
      </c>
      <c r="X130" s="466"/>
      <c r="Y130" s="466"/>
      <c r="Z130" s="697"/>
      <c r="AA130" s="697"/>
      <c r="AB130" s="697"/>
      <c r="AC130" s="697"/>
      <c r="AD130" s="697"/>
      <c r="AE130" s="697"/>
      <c r="AF130" s="697"/>
    </row>
    <row r="131" spans="1:32">
      <c r="A131" s="956"/>
      <c r="B131" s="957"/>
      <c r="C131" s="958"/>
      <c r="D131" s="958"/>
      <c r="E131" s="958"/>
      <c r="F131" s="958"/>
      <c r="G131" s="958"/>
      <c r="H131" s="958"/>
      <c r="I131" s="958"/>
      <c r="J131" s="958"/>
      <c r="K131" s="958"/>
      <c r="L131" s="958"/>
      <c r="M131" s="958"/>
      <c r="N131" s="958"/>
      <c r="O131" s="958"/>
      <c r="P131" s="958"/>
      <c r="Q131" s="958"/>
      <c r="R131" s="958"/>
      <c r="S131" s="958"/>
      <c r="T131" s="958"/>
      <c r="U131" s="958"/>
      <c r="V131" s="958"/>
      <c r="W131" s="958"/>
      <c r="X131" s="466"/>
      <c r="Y131" s="466"/>
      <c r="Z131" s="697"/>
      <c r="AA131" s="697"/>
      <c r="AB131" s="697"/>
      <c r="AC131" s="697"/>
      <c r="AD131" s="697"/>
      <c r="AE131" s="697"/>
      <c r="AF131" s="697"/>
    </row>
    <row r="132" spans="1:32">
      <c r="A132" s="956"/>
      <c r="B132" s="957"/>
      <c r="C132" s="958"/>
      <c r="D132" s="958"/>
      <c r="E132" s="958"/>
      <c r="F132" s="958"/>
      <c r="G132" s="958"/>
      <c r="H132" s="958"/>
      <c r="I132" s="958"/>
      <c r="J132" s="958"/>
      <c r="K132" s="958"/>
      <c r="L132" s="958"/>
      <c r="M132" s="958"/>
      <c r="N132" s="958"/>
      <c r="O132" s="958"/>
      <c r="P132" s="958"/>
      <c r="Q132" s="958"/>
      <c r="R132" s="958"/>
      <c r="S132" s="958"/>
      <c r="T132" s="958"/>
      <c r="U132" s="958"/>
      <c r="V132" s="958"/>
      <c r="W132" s="958"/>
      <c r="X132" s="466"/>
      <c r="Y132" s="466"/>
      <c r="Z132" s="697"/>
      <c r="AA132" s="697"/>
      <c r="AB132" s="697"/>
      <c r="AC132" s="697"/>
      <c r="AD132" s="697"/>
      <c r="AE132" s="697"/>
      <c r="AF132" s="697"/>
    </row>
    <row r="133" spans="1:32">
      <c r="A133" s="959"/>
      <c r="B133" s="960"/>
      <c r="C133" s="960"/>
      <c r="D133" s="960"/>
      <c r="E133" s="960"/>
      <c r="F133" s="960"/>
      <c r="G133" s="960"/>
      <c r="H133" s="961"/>
      <c r="I133" s="961"/>
      <c r="J133" s="961"/>
      <c r="K133" s="961"/>
      <c r="L133" s="961"/>
      <c r="M133" s="961"/>
      <c r="N133" s="961"/>
      <c r="O133" s="961"/>
      <c r="P133" s="961"/>
      <c r="Q133" s="961"/>
      <c r="R133" s="961"/>
      <c r="S133" s="961"/>
      <c r="T133" s="961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</row>
    <row r="134" spans="1:32">
      <c r="A134" s="962"/>
      <c r="B134" s="750"/>
      <c r="C134" s="962"/>
      <c r="D134" s="668"/>
      <c r="E134" s="668"/>
      <c r="F134" s="668"/>
      <c r="G134" s="962"/>
      <c r="H134" s="210"/>
      <c r="I134" s="1177"/>
      <c r="J134" s="1177"/>
      <c r="K134" s="1177"/>
      <c r="L134" s="1177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</row>
    <row r="135" spans="1:32">
      <c r="A135" s="962"/>
      <c r="B135" s="962"/>
      <c r="C135" s="962"/>
      <c r="D135" s="962"/>
      <c r="E135" s="962"/>
      <c r="F135" s="962"/>
      <c r="G135" s="962"/>
      <c r="H135" s="210"/>
      <c r="I135" s="210"/>
      <c r="J135" s="210"/>
      <c r="K135" s="210"/>
      <c r="L135" s="210"/>
      <c r="M135" s="210"/>
      <c r="N135" s="210"/>
      <c r="O135" s="210"/>
      <c r="P135" s="210"/>
      <c r="Q135" s="834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</row>
    <row r="136" spans="1:32">
      <c r="A136" s="962"/>
      <c r="B136" s="962"/>
      <c r="C136" s="962"/>
      <c r="D136" s="962"/>
      <c r="E136" s="962"/>
      <c r="F136" s="962"/>
      <c r="G136" s="962"/>
      <c r="H136" s="210"/>
      <c r="I136" s="210"/>
      <c r="J136" s="210"/>
      <c r="K136" s="210"/>
      <c r="L136" s="210"/>
      <c r="M136" s="210"/>
      <c r="N136" s="210"/>
      <c r="O136" s="210"/>
      <c r="P136" s="210"/>
      <c r="Q136" s="749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</row>
    <row r="137" spans="1:32">
      <c r="A137" s="962"/>
      <c r="B137" s="749"/>
      <c r="C137" s="749"/>
      <c r="D137" s="749"/>
      <c r="E137" s="749"/>
      <c r="F137" s="749"/>
      <c r="G137" s="749"/>
      <c r="H137" s="749"/>
      <c r="I137" s="749"/>
      <c r="J137" s="749"/>
      <c r="K137" s="749"/>
      <c r="L137" s="749"/>
      <c r="M137" s="749"/>
      <c r="N137" s="749"/>
      <c r="O137" s="749"/>
      <c r="P137" s="749"/>
      <c r="Q137" s="210"/>
      <c r="R137" s="749"/>
      <c r="S137" s="749"/>
      <c r="T137" s="749"/>
      <c r="U137" s="749"/>
      <c r="V137" s="749"/>
      <c r="W137" s="749"/>
      <c r="X137" s="210"/>
      <c r="Y137" s="210"/>
      <c r="Z137" s="210"/>
      <c r="AA137" s="210"/>
      <c r="AB137" s="210"/>
      <c r="AC137" s="210"/>
      <c r="AD137" s="210"/>
      <c r="AE137" s="210"/>
      <c r="AF137" s="210"/>
    </row>
  </sheetData>
  <sheetProtection password="F757" sheet="1" objects="1" scenarios="1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J1"/>
    </sheetView>
  </sheetViews>
  <sheetFormatPr defaultRowHeight="15"/>
  <cols>
    <col min="1" max="1" width="14" customWidth="1"/>
    <col min="2" max="3" width="13.140625" customWidth="1"/>
    <col min="4" max="5" width="13.28515625" customWidth="1"/>
    <col min="6" max="7" width="11.28515625" customWidth="1"/>
    <col min="8" max="9" width="13.85546875" customWidth="1"/>
    <col min="10" max="10" width="12.7109375" customWidth="1"/>
    <col min="12" max="12" width="30.42578125" customWidth="1"/>
  </cols>
  <sheetData>
    <row r="1" spans="1:12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4"/>
    </row>
    <row r="2" spans="1:12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4"/>
    </row>
    <row r="3" spans="1:12">
      <c r="A3" s="995"/>
      <c r="B3" s="996"/>
      <c r="C3" s="996"/>
      <c r="D3" s="996"/>
      <c r="E3" s="996"/>
      <c r="F3" s="996"/>
      <c r="G3" s="996"/>
      <c r="H3" s="996"/>
      <c r="I3" s="996"/>
      <c r="J3" s="997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>
      <c r="A5" s="1121" t="s">
        <v>1613</v>
      </c>
      <c r="B5" s="1122"/>
      <c r="C5" s="1122"/>
      <c r="D5" s="1122"/>
      <c r="E5" s="1122"/>
      <c r="F5" s="1122"/>
      <c r="G5" s="1122"/>
      <c r="H5" s="1122"/>
      <c r="I5" s="1122"/>
      <c r="J5" s="112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2" ht="15.75" thickBot="1">
      <c r="A8" s="7"/>
      <c r="B8" s="1184" t="s">
        <v>1614</v>
      </c>
      <c r="C8" s="1184"/>
      <c r="D8" s="1184"/>
      <c r="E8" s="1184"/>
      <c r="F8" s="1184"/>
      <c r="G8" s="1184"/>
      <c r="H8" s="1184"/>
      <c r="I8" s="1184"/>
      <c r="J8" s="1184"/>
    </row>
    <row r="9" spans="1:12" ht="21" customHeight="1" thickBot="1">
      <c r="A9" s="1127" t="s">
        <v>1615</v>
      </c>
      <c r="B9" s="1190" t="s">
        <v>1616</v>
      </c>
      <c r="C9" s="1190"/>
      <c r="D9" s="1190"/>
      <c r="E9" s="1191"/>
      <c r="F9" s="1124" t="s">
        <v>1617</v>
      </c>
      <c r="G9" s="1131"/>
      <c r="H9" s="1124" t="s">
        <v>178</v>
      </c>
      <c r="I9" s="1130"/>
      <c r="J9" s="1187" t="s">
        <v>1618</v>
      </c>
      <c r="L9" s="7"/>
    </row>
    <row r="10" spans="1:12" ht="24" customHeight="1" thickBot="1">
      <c r="A10" s="1128"/>
      <c r="B10" s="1185" t="s">
        <v>1619</v>
      </c>
      <c r="C10" s="1186"/>
      <c r="D10" s="1126" t="s">
        <v>1620</v>
      </c>
      <c r="E10" s="1186"/>
      <c r="F10" s="1126"/>
      <c r="G10" s="1186"/>
      <c r="H10" s="1126"/>
      <c r="I10" s="1185"/>
      <c r="J10" s="1188"/>
    </row>
    <row r="11" spans="1:12" ht="27" customHeight="1" thickBot="1">
      <c r="A11" s="1129"/>
      <c r="B11" s="963" t="s">
        <v>1621</v>
      </c>
      <c r="C11" s="964" t="s">
        <v>1622</v>
      </c>
      <c r="D11" s="965" t="s">
        <v>1621</v>
      </c>
      <c r="E11" s="964" t="s">
        <v>1622</v>
      </c>
      <c r="F11" s="965" t="s">
        <v>1621</v>
      </c>
      <c r="G11" s="964" t="s">
        <v>1622</v>
      </c>
      <c r="H11" s="965" t="s">
        <v>1621</v>
      </c>
      <c r="I11" s="966" t="s">
        <v>1622</v>
      </c>
      <c r="J11" s="1189"/>
    </row>
    <row r="12" spans="1:12" ht="15.75">
      <c r="A12" s="967" t="s">
        <v>1623</v>
      </c>
      <c r="B12" s="968">
        <v>1</v>
      </c>
      <c r="C12" s="969">
        <v>0</v>
      </c>
      <c r="D12" s="969">
        <v>4</v>
      </c>
      <c r="E12" s="969">
        <v>0</v>
      </c>
      <c r="F12" s="969">
        <v>84</v>
      </c>
      <c r="G12" s="969">
        <v>0</v>
      </c>
      <c r="H12" s="970">
        <v>3</v>
      </c>
      <c r="I12" s="970">
        <v>0</v>
      </c>
      <c r="J12" s="971">
        <f>SUM(B12:I12)</f>
        <v>92</v>
      </c>
      <c r="K12" s="972"/>
    </row>
    <row r="13" spans="1:12" ht="15.75">
      <c r="A13" s="973" t="s">
        <v>1624</v>
      </c>
      <c r="B13" s="974">
        <v>0</v>
      </c>
      <c r="C13" s="969">
        <v>0</v>
      </c>
      <c r="D13" s="975">
        <v>0</v>
      </c>
      <c r="E13" s="969">
        <v>0</v>
      </c>
      <c r="F13" s="975">
        <v>0</v>
      </c>
      <c r="G13" s="969">
        <v>0</v>
      </c>
      <c r="H13" s="976">
        <v>0</v>
      </c>
      <c r="I13" s="970">
        <v>0</v>
      </c>
      <c r="J13" s="971">
        <f>SUM(B13:I13)</f>
        <v>0</v>
      </c>
      <c r="K13" s="972"/>
    </row>
    <row r="14" spans="1:12" ht="31.5">
      <c r="A14" s="977" t="s">
        <v>1625</v>
      </c>
      <c r="B14" s="978">
        <v>0</v>
      </c>
      <c r="C14" s="979">
        <v>0</v>
      </c>
      <c r="D14" s="980">
        <v>0</v>
      </c>
      <c r="E14" s="979">
        <v>0</v>
      </c>
      <c r="F14" s="980">
        <v>0</v>
      </c>
      <c r="G14" s="979">
        <v>0</v>
      </c>
      <c r="H14" s="981">
        <v>0</v>
      </c>
      <c r="I14" s="982">
        <v>0</v>
      </c>
      <c r="J14" s="983">
        <f>SUM(B14:I14)</f>
        <v>0</v>
      </c>
      <c r="K14" s="972"/>
    </row>
    <row r="15" spans="1:12" ht="117.75" customHeight="1" thickBot="1">
      <c r="A15" s="984" t="s">
        <v>1626</v>
      </c>
      <c r="B15" s="978">
        <v>0</v>
      </c>
      <c r="C15" s="980">
        <v>0</v>
      </c>
      <c r="D15" s="980">
        <v>0</v>
      </c>
      <c r="E15" s="980">
        <v>0</v>
      </c>
      <c r="F15" s="980">
        <v>0</v>
      </c>
      <c r="G15" s="980">
        <v>0</v>
      </c>
      <c r="H15" s="980">
        <v>0</v>
      </c>
      <c r="I15" s="981">
        <v>0</v>
      </c>
      <c r="J15" s="985">
        <f>SUM(B15:I15)</f>
        <v>0</v>
      </c>
      <c r="K15" s="972"/>
    </row>
    <row r="16" spans="1:12" ht="16.5" thickBot="1">
      <c r="A16" s="986" t="s">
        <v>1627</v>
      </c>
      <c r="B16" s="987">
        <f>SUM(B12:B14)</f>
        <v>1</v>
      </c>
      <c r="C16" s="988">
        <f t="shared" ref="C16:I16" si="0">SUM(C12:C14)</f>
        <v>0</v>
      </c>
      <c r="D16" s="988">
        <f t="shared" si="0"/>
        <v>4</v>
      </c>
      <c r="E16" s="988">
        <f t="shared" si="0"/>
        <v>0</v>
      </c>
      <c r="F16" s="988">
        <f t="shared" si="0"/>
        <v>84</v>
      </c>
      <c r="G16" s="988">
        <f t="shared" si="0"/>
        <v>0</v>
      </c>
      <c r="H16" s="988">
        <f t="shared" si="0"/>
        <v>3</v>
      </c>
      <c r="I16" s="989">
        <f t="shared" si="0"/>
        <v>0</v>
      </c>
      <c r="J16" s="990">
        <f>SUM(J12:J14)</f>
        <v>92</v>
      </c>
    </row>
    <row r="18" spans="1:1">
      <c r="A18" s="598"/>
    </row>
  </sheetData>
  <sheetProtection password="F757" sheet="1" objects="1" scenarios="1"/>
  <mergeCells count="12"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  <mergeCell ref="B8:J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sqref="A1:D1"/>
    </sheetView>
  </sheetViews>
  <sheetFormatPr defaultRowHeight="15"/>
  <cols>
    <col min="1" max="1" width="6.7109375" customWidth="1"/>
    <col min="2" max="2" width="52.5703125" customWidth="1"/>
    <col min="3" max="3" width="16" customWidth="1"/>
    <col min="4" max="4" width="11.42578125" customWidth="1"/>
    <col min="6" max="6" width="26.5703125" customWidth="1"/>
  </cols>
  <sheetData>
    <row r="1" spans="1:6">
      <c r="A1" s="992" t="s">
        <v>0</v>
      </c>
      <c r="B1" s="993"/>
      <c r="C1" s="993"/>
      <c r="D1" s="994"/>
    </row>
    <row r="2" spans="1:6">
      <c r="A2" s="992" t="s">
        <v>1</v>
      </c>
      <c r="B2" s="993"/>
      <c r="C2" s="993"/>
      <c r="D2" s="994"/>
    </row>
    <row r="3" spans="1:6">
      <c r="A3" s="995"/>
      <c r="B3" s="996"/>
      <c r="C3" s="996"/>
      <c r="D3" s="997"/>
    </row>
    <row r="4" spans="1:6">
      <c r="A4" s="1"/>
      <c r="B4" s="1"/>
      <c r="C4" s="1"/>
      <c r="D4" s="1"/>
    </row>
    <row r="5" spans="1:6">
      <c r="A5" s="998" t="s">
        <v>157</v>
      </c>
      <c r="B5" s="999"/>
      <c r="C5" s="999"/>
      <c r="D5" s="1000"/>
    </row>
    <row r="6" spans="1:6">
      <c r="A6" s="1002" t="s">
        <v>158</v>
      </c>
      <c r="B6" s="1003"/>
      <c r="C6" s="1003"/>
      <c r="D6" s="1003"/>
    </row>
    <row r="7" spans="1:6">
      <c r="A7" s="1003"/>
      <c r="B7" s="1003"/>
      <c r="C7" s="1003"/>
      <c r="D7" s="1003"/>
    </row>
    <row r="8" spans="1:6">
      <c r="A8" s="1"/>
      <c r="B8" s="1"/>
      <c r="C8" s="1"/>
      <c r="D8" s="1"/>
    </row>
    <row r="9" spans="1:6" ht="15.75" thickBot="1">
      <c r="A9" s="1001" t="s">
        <v>159</v>
      </c>
      <c r="B9" s="1001"/>
      <c r="C9" s="1001"/>
      <c r="D9" s="1001"/>
      <c r="E9" s="47"/>
    </row>
    <row r="10" spans="1:6" ht="15.75" thickBot="1">
      <c r="A10" s="48" t="s">
        <v>4</v>
      </c>
      <c r="B10" s="49" t="s">
        <v>160</v>
      </c>
      <c r="C10" s="50" t="s">
        <v>161</v>
      </c>
      <c r="D10" s="51" t="s">
        <v>6</v>
      </c>
      <c r="E10" s="52"/>
      <c r="F10" s="7"/>
    </row>
    <row r="11" spans="1:6">
      <c r="A11" s="53">
        <v>1</v>
      </c>
      <c r="B11" s="54">
        <v>2</v>
      </c>
      <c r="C11" s="55">
        <v>3</v>
      </c>
      <c r="D11" s="56">
        <v>4</v>
      </c>
      <c r="E11" s="57"/>
      <c r="F11" s="7"/>
    </row>
    <row r="12" spans="1:6">
      <c r="A12" s="58">
        <v>1</v>
      </c>
      <c r="B12" s="39" t="s">
        <v>162</v>
      </c>
      <c r="C12" s="13" t="s">
        <v>163</v>
      </c>
      <c r="D12" s="59">
        <v>32.9</v>
      </c>
      <c r="E12" s="60"/>
      <c r="F12" s="7"/>
    </row>
    <row r="13" spans="1:6">
      <c r="A13" s="58">
        <v>2</v>
      </c>
      <c r="B13" s="13" t="s">
        <v>164</v>
      </c>
      <c r="C13" s="13" t="s">
        <v>163</v>
      </c>
      <c r="D13" s="61">
        <v>32.9</v>
      </c>
      <c r="E13" s="62"/>
      <c r="F13" s="7"/>
    </row>
    <row r="14" spans="1:6">
      <c r="A14" s="63">
        <v>3</v>
      </c>
      <c r="B14" s="39" t="s">
        <v>165</v>
      </c>
      <c r="C14" s="13" t="s">
        <v>163</v>
      </c>
      <c r="D14" s="64">
        <v>32.9</v>
      </c>
      <c r="E14" s="65"/>
      <c r="F14" s="7"/>
    </row>
    <row r="15" spans="1:6">
      <c r="A15" s="63" t="s">
        <v>166</v>
      </c>
      <c r="B15" s="66" t="s">
        <v>167</v>
      </c>
      <c r="C15" s="13" t="s">
        <v>163</v>
      </c>
      <c r="D15" s="61">
        <v>1.6</v>
      </c>
      <c r="E15" s="67"/>
      <c r="F15" s="7"/>
    </row>
    <row r="16" spans="1:6">
      <c r="A16" s="63" t="s">
        <v>168</v>
      </c>
      <c r="B16" s="68" t="s">
        <v>169</v>
      </c>
      <c r="C16" s="37" t="s">
        <v>163</v>
      </c>
      <c r="D16" s="69">
        <v>0.5</v>
      </c>
      <c r="E16" s="67"/>
    </row>
    <row r="17" spans="1:5">
      <c r="A17" s="63" t="s">
        <v>170</v>
      </c>
      <c r="B17" s="39" t="s">
        <v>171</v>
      </c>
      <c r="C17" s="13" t="s">
        <v>163</v>
      </c>
      <c r="D17" s="70">
        <f>SUM(D18,D22,D24)</f>
        <v>32.9</v>
      </c>
      <c r="E17" s="71"/>
    </row>
    <row r="18" spans="1:5">
      <c r="A18" s="63" t="s">
        <v>172</v>
      </c>
      <c r="B18" s="13" t="s">
        <v>173</v>
      </c>
      <c r="C18" s="13" t="s">
        <v>163</v>
      </c>
      <c r="D18" s="72">
        <f>SUM(D19,D21)</f>
        <v>1.3</v>
      </c>
      <c r="E18" s="67"/>
    </row>
    <row r="19" spans="1:5">
      <c r="A19" s="63" t="s">
        <v>174</v>
      </c>
      <c r="B19" s="68" t="s">
        <v>175</v>
      </c>
      <c r="C19" s="37" t="s">
        <v>163</v>
      </c>
      <c r="D19" s="69">
        <v>1.2</v>
      </c>
      <c r="E19" s="73"/>
    </row>
    <row r="20" spans="1:5">
      <c r="A20" s="63" t="s">
        <v>176</v>
      </c>
      <c r="B20" s="68" t="s">
        <v>169</v>
      </c>
      <c r="C20" s="37" t="s">
        <v>163</v>
      </c>
      <c r="D20" s="69">
        <v>0.5</v>
      </c>
      <c r="E20" s="74"/>
    </row>
    <row r="21" spans="1:5">
      <c r="A21" s="63" t="s">
        <v>177</v>
      </c>
      <c r="B21" s="68" t="s">
        <v>178</v>
      </c>
      <c r="C21" s="37" t="s">
        <v>163</v>
      </c>
      <c r="D21" s="69">
        <v>0.1</v>
      </c>
      <c r="E21" s="75"/>
    </row>
    <row r="22" spans="1:5">
      <c r="A22" s="63" t="s">
        <v>179</v>
      </c>
      <c r="B22" s="13" t="s">
        <v>180</v>
      </c>
      <c r="C22" s="13" t="s">
        <v>163</v>
      </c>
      <c r="D22" s="61">
        <v>31.6</v>
      </c>
      <c r="E22" s="67"/>
    </row>
    <row r="23" spans="1:5">
      <c r="A23" s="63" t="s">
        <v>181</v>
      </c>
      <c r="B23" s="68" t="s">
        <v>182</v>
      </c>
      <c r="C23" s="37" t="s">
        <v>163</v>
      </c>
      <c r="D23" s="69">
        <v>0</v>
      </c>
      <c r="E23" s="67"/>
    </row>
    <row r="24" spans="1:5">
      <c r="A24" s="63" t="s">
        <v>183</v>
      </c>
      <c r="B24" s="13" t="s">
        <v>184</v>
      </c>
      <c r="C24" s="13" t="s">
        <v>163</v>
      </c>
      <c r="D24" s="61">
        <v>0</v>
      </c>
      <c r="E24" s="76"/>
    </row>
    <row r="25" spans="1:5">
      <c r="A25" s="77" t="s">
        <v>185</v>
      </c>
      <c r="B25" s="78" t="s">
        <v>186</v>
      </c>
      <c r="C25" s="78" t="s">
        <v>187</v>
      </c>
      <c r="D25" s="79">
        <f>IF(D12=0,0,(D12-D17)/D12*100)</f>
        <v>0</v>
      </c>
      <c r="E25" s="71"/>
    </row>
    <row r="26" spans="1:5">
      <c r="A26" s="80" t="s">
        <v>188</v>
      </c>
      <c r="B26" s="66" t="s">
        <v>189</v>
      </c>
      <c r="C26" s="13" t="s">
        <v>187</v>
      </c>
      <c r="D26" s="81">
        <f>IF(D12=0,0,(D12-(D17+D15-D19))/D12*100)</f>
        <v>-1.2158054711246158</v>
      </c>
      <c r="E26" s="71"/>
    </row>
    <row r="27" spans="1:5">
      <c r="A27" s="63" t="s">
        <v>190</v>
      </c>
      <c r="B27" s="66" t="s">
        <v>191</v>
      </c>
      <c r="C27" s="13" t="s">
        <v>187</v>
      </c>
      <c r="D27" s="81">
        <f>IF(D12=0,0,(D15-D19)/D12*100)</f>
        <v>1.2158054711246207</v>
      </c>
      <c r="E27" s="65"/>
    </row>
    <row r="28" spans="1:5">
      <c r="A28" s="82" t="s">
        <v>192</v>
      </c>
      <c r="B28" s="68" t="s">
        <v>193</v>
      </c>
      <c r="C28" s="37" t="s">
        <v>187</v>
      </c>
      <c r="D28" s="83">
        <f>IF(D15=0,0,(D15-D19)/D15*100)</f>
        <v>25.000000000000007</v>
      </c>
      <c r="E28" s="65"/>
    </row>
    <row r="29" spans="1:5" ht="15.75" thickBot="1">
      <c r="A29" s="82" t="s">
        <v>194</v>
      </c>
      <c r="B29" s="84" t="s">
        <v>195</v>
      </c>
      <c r="C29" s="85" t="s">
        <v>187</v>
      </c>
      <c r="D29" s="86">
        <f>IF(D16=0,0,(D16-D20)/D16*100)</f>
        <v>0</v>
      </c>
      <c r="E29" s="87"/>
    </row>
    <row r="30" spans="1:5">
      <c r="A30" s="88" t="s">
        <v>196</v>
      </c>
      <c r="B30" s="89" t="s">
        <v>197</v>
      </c>
      <c r="C30" s="90" t="s">
        <v>163</v>
      </c>
      <c r="D30" s="91">
        <f>SUM(D31,D32,D33)</f>
        <v>32</v>
      </c>
      <c r="E30" s="92"/>
    </row>
    <row r="31" spans="1:5">
      <c r="A31" s="63" t="s">
        <v>198</v>
      </c>
      <c r="B31" s="66" t="s">
        <v>199</v>
      </c>
      <c r="C31" s="13" t="s">
        <v>163</v>
      </c>
      <c r="D31" s="61">
        <v>32</v>
      </c>
      <c r="E31" s="93"/>
    </row>
    <row r="32" spans="1:5" ht="25.5">
      <c r="A32" s="63" t="s">
        <v>200</v>
      </c>
      <c r="B32" s="94" t="s">
        <v>201</v>
      </c>
      <c r="C32" s="13" t="s">
        <v>163</v>
      </c>
      <c r="D32" s="61">
        <v>0</v>
      </c>
      <c r="E32" s="93"/>
    </row>
    <row r="33" spans="1:5">
      <c r="A33" s="63" t="s">
        <v>202</v>
      </c>
      <c r="B33" s="95" t="s">
        <v>203</v>
      </c>
      <c r="C33" s="13" t="s">
        <v>163</v>
      </c>
      <c r="D33" s="61">
        <v>0</v>
      </c>
      <c r="E33" s="93"/>
    </row>
    <row r="34" spans="1:5">
      <c r="A34" s="63" t="s">
        <v>204</v>
      </c>
      <c r="B34" s="13" t="s">
        <v>205</v>
      </c>
      <c r="C34" s="13" t="s">
        <v>163</v>
      </c>
      <c r="D34" s="61">
        <v>32</v>
      </c>
      <c r="E34" s="92"/>
    </row>
    <row r="35" spans="1:5">
      <c r="A35" s="63" t="s">
        <v>206</v>
      </c>
      <c r="B35" s="13" t="s">
        <v>207</v>
      </c>
      <c r="C35" s="13" t="s">
        <v>163</v>
      </c>
      <c r="D35" s="61">
        <v>32</v>
      </c>
      <c r="E35" s="92"/>
    </row>
    <row r="36" spans="1:5">
      <c r="A36" s="63" t="s">
        <v>208</v>
      </c>
      <c r="B36" s="39" t="s">
        <v>209</v>
      </c>
      <c r="C36" s="13" t="s">
        <v>163</v>
      </c>
      <c r="D36" s="70">
        <f>SUM(D37,D41,D44,D45)</f>
        <v>32.9</v>
      </c>
      <c r="E36" s="96"/>
    </row>
    <row r="37" spans="1:5">
      <c r="A37" s="63" t="s">
        <v>210</v>
      </c>
      <c r="B37" s="13" t="s">
        <v>173</v>
      </c>
      <c r="C37" s="13" t="s">
        <v>163</v>
      </c>
      <c r="D37" s="97">
        <f>SUM(D38,D40)</f>
        <v>1.3</v>
      </c>
      <c r="E37" s="73"/>
    </row>
    <row r="38" spans="1:5">
      <c r="A38" s="63" t="s">
        <v>211</v>
      </c>
      <c r="B38" s="68" t="s">
        <v>212</v>
      </c>
      <c r="C38" s="37" t="s">
        <v>163</v>
      </c>
      <c r="D38" s="69">
        <v>1.3</v>
      </c>
      <c r="E38" s="74"/>
    </row>
    <row r="39" spans="1:5">
      <c r="A39" s="63" t="s">
        <v>213</v>
      </c>
      <c r="B39" s="68" t="s">
        <v>214</v>
      </c>
      <c r="C39" s="37" t="s">
        <v>163</v>
      </c>
      <c r="D39" s="69">
        <v>0.5</v>
      </c>
      <c r="E39" s="74"/>
    </row>
    <row r="40" spans="1:5">
      <c r="A40" s="63" t="s">
        <v>215</v>
      </c>
      <c r="B40" s="68" t="s">
        <v>178</v>
      </c>
      <c r="C40" s="37" t="s">
        <v>163</v>
      </c>
      <c r="D40" s="69">
        <v>0</v>
      </c>
      <c r="E40" s="98"/>
    </row>
    <row r="41" spans="1:5">
      <c r="A41" s="63" t="s">
        <v>216</v>
      </c>
      <c r="B41" s="13" t="s">
        <v>217</v>
      </c>
      <c r="C41" s="13" t="s">
        <v>163</v>
      </c>
      <c r="D41" s="61">
        <v>31.6</v>
      </c>
      <c r="E41" s="93"/>
    </row>
    <row r="42" spans="1:5">
      <c r="A42" s="82" t="s">
        <v>218</v>
      </c>
      <c r="B42" s="37" t="s">
        <v>219</v>
      </c>
      <c r="C42" s="37" t="s">
        <v>163</v>
      </c>
      <c r="D42" s="61">
        <v>31.6</v>
      </c>
      <c r="E42" s="93"/>
    </row>
    <row r="43" spans="1:5">
      <c r="A43" s="82" t="s">
        <v>220</v>
      </c>
      <c r="B43" s="37" t="s">
        <v>221</v>
      </c>
      <c r="C43" s="37" t="s">
        <v>163</v>
      </c>
      <c r="D43" s="61">
        <v>0</v>
      </c>
      <c r="E43" s="93"/>
    </row>
    <row r="44" spans="1:5">
      <c r="A44" s="63" t="s">
        <v>222</v>
      </c>
      <c r="B44" s="13" t="s">
        <v>223</v>
      </c>
      <c r="C44" s="13" t="s">
        <v>163</v>
      </c>
      <c r="D44" s="61">
        <v>0</v>
      </c>
      <c r="E44" s="99"/>
    </row>
    <row r="45" spans="1:5">
      <c r="A45" s="63" t="s">
        <v>224</v>
      </c>
      <c r="B45" s="13" t="s">
        <v>225</v>
      </c>
      <c r="C45" s="13" t="s">
        <v>163</v>
      </c>
      <c r="D45" s="61">
        <v>0</v>
      </c>
      <c r="E45" s="99"/>
    </row>
    <row r="46" spans="1:5">
      <c r="A46" s="63" t="s">
        <v>226</v>
      </c>
      <c r="B46" s="13" t="s">
        <v>227</v>
      </c>
      <c r="C46" s="13" t="s">
        <v>187</v>
      </c>
      <c r="D46" s="79">
        <f>IF(D30=0,0,((D31+D32)-D36)/(D31+D32)*100)</f>
        <v>-2.8124999999999956</v>
      </c>
      <c r="E46" s="96"/>
    </row>
    <row r="47" spans="1:5">
      <c r="A47" s="63" t="s">
        <v>228</v>
      </c>
      <c r="B47" s="66" t="s">
        <v>229</v>
      </c>
      <c r="C47" s="13" t="s">
        <v>187</v>
      </c>
      <c r="D47" s="79">
        <f>IF(D30=0,0,((D31+D32)-(D36+D15-D38))/(D31+D32)*100)</f>
        <v>-3.7500000000000089</v>
      </c>
      <c r="E47" s="100"/>
    </row>
    <row r="48" spans="1:5">
      <c r="A48" s="63" t="s">
        <v>230</v>
      </c>
      <c r="B48" s="66" t="s">
        <v>231</v>
      </c>
      <c r="C48" s="13" t="s">
        <v>187</v>
      </c>
      <c r="D48" s="79">
        <f>IF(D15=0,0,(D15-D38)/(D31+D32)*100)</f>
        <v>0.93750000000000011</v>
      </c>
      <c r="E48" s="93"/>
    </row>
    <row r="49" spans="1:5" ht="26.25" thickBot="1">
      <c r="A49" s="82" t="s">
        <v>232</v>
      </c>
      <c r="B49" s="101" t="s">
        <v>233</v>
      </c>
      <c r="C49" s="37" t="s">
        <v>187</v>
      </c>
      <c r="D49" s="102">
        <f>IF(D16=0,0,(D16-D39)/D16*100)</f>
        <v>0</v>
      </c>
      <c r="E49" s="103"/>
    </row>
    <row r="50" spans="1:5" ht="25.5">
      <c r="A50" s="88" t="s">
        <v>234</v>
      </c>
      <c r="B50" s="104" t="s">
        <v>235</v>
      </c>
      <c r="C50" s="90" t="s">
        <v>163</v>
      </c>
      <c r="D50" s="105">
        <v>0</v>
      </c>
      <c r="E50" s="106"/>
    </row>
    <row r="51" spans="1:5">
      <c r="A51" s="63" t="s">
        <v>236</v>
      </c>
      <c r="B51" s="13" t="s">
        <v>237</v>
      </c>
      <c r="C51" s="13" t="s">
        <v>163</v>
      </c>
      <c r="D51" s="61">
        <v>0</v>
      </c>
      <c r="E51" s="106"/>
    </row>
    <row r="52" spans="1:5">
      <c r="A52" s="63" t="s">
        <v>238</v>
      </c>
      <c r="B52" s="13" t="s">
        <v>239</v>
      </c>
      <c r="C52" s="13" t="s">
        <v>163</v>
      </c>
      <c r="D52" s="64">
        <v>0</v>
      </c>
      <c r="E52" s="106"/>
    </row>
    <row r="53" spans="1:5" ht="15.75" thickBot="1">
      <c r="A53" s="107" t="s">
        <v>240</v>
      </c>
      <c r="B53" s="108" t="s">
        <v>241</v>
      </c>
      <c r="C53" s="108" t="s">
        <v>187</v>
      </c>
      <c r="D53" s="109">
        <f>IF(D50=0,0,(D50-D52)/D50*100)</f>
        <v>0</v>
      </c>
      <c r="E53" s="47"/>
    </row>
    <row r="54" spans="1:5">
      <c r="A54" s="110"/>
      <c r="B54" s="47"/>
      <c r="C54" s="47"/>
      <c r="D54" s="47"/>
      <c r="E54" s="47"/>
    </row>
    <row r="55" spans="1:5">
      <c r="A55" s="110"/>
      <c r="B55" s="47"/>
      <c r="C55" s="47"/>
      <c r="D55" s="47"/>
      <c r="E55" s="47"/>
    </row>
    <row r="56" spans="1:5">
      <c r="A56" s="110"/>
      <c r="B56" s="47"/>
      <c r="C56" s="47"/>
      <c r="D56" s="47"/>
      <c r="E56" s="47"/>
    </row>
    <row r="57" spans="1:5">
      <c r="A57" s="47"/>
      <c r="B57" s="47"/>
      <c r="C57" s="47"/>
      <c r="D57" s="47"/>
      <c r="E57" s="47"/>
    </row>
  </sheetData>
  <sheetProtection password="F757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6" stopIfTrue="1">
      <formula>E38+I38&gt;0</formula>
    </cfRule>
    <cfRule type="expression" dxfId="17" priority="8" stopIfTrue="1">
      <formula>E38+I38&lt;0</formula>
    </cfRule>
  </conditionalFormatting>
  <conditionalFormatting sqref="E19">
    <cfRule type="expression" dxfId="16" priority="10" stopIfTrue="1">
      <formula>I20=0</formula>
    </cfRule>
    <cfRule type="expression" dxfId="15" priority="15" stopIfTrue="1">
      <formula>I20&gt;0</formula>
    </cfRule>
    <cfRule type="expression" dxfId="14" priority="16" stopIfTrue="1">
      <formula>I20&lt;0</formula>
    </cfRule>
  </conditionalFormatting>
  <conditionalFormatting sqref="E38:E39 E20">
    <cfRule type="cellIs" dxfId="13" priority="18" stopIfTrue="1" operator="greaterThan">
      <formula>0</formula>
    </cfRule>
    <cfRule type="cellIs" dxfId="12" priority="20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zoomScaleNormal="100" workbookViewId="0">
      <selection sqref="A1:D1"/>
    </sheetView>
  </sheetViews>
  <sheetFormatPr defaultRowHeight="15"/>
  <cols>
    <col min="1" max="1" width="6.7109375" customWidth="1"/>
    <col min="2" max="2" width="78.28515625" customWidth="1"/>
    <col min="3" max="3" width="16.42578125" customWidth="1"/>
    <col min="4" max="4" width="12.28515625" customWidth="1"/>
    <col min="6" max="6" width="31.5703125" customWidth="1"/>
  </cols>
  <sheetData>
    <row r="1" spans="1:6">
      <c r="A1" s="992" t="s">
        <v>0</v>
      </c>
      <c r="B1" s="993"/>
      <c r="C1" s="993"/>
      <c r="D1" s="994"/>
    </row>
    <row r="2" spans="1:6">
      <c r="A2" s="992" t="s">
        <v>1</v>
      </c>
      <c r="B2" s="993"/>
      <c r="C2" s="993"/>
      <c r="D2" s="994"/>
    </row>
    <row r="3" spans="1:6">
      <c r="A3" s="995"/>
      <c r="B3" s="996"/>
      <c r="C3" s="996"/>
      <c r="D3" s="997"/>
    </row>
    <row r="4" spans="1:6">
      <c r="A4" s="1"/>
      <c r="B4" s="1"/>
      <c r="C4" s="1"/>
      <c r="D4" s="1"/>
    </row>
    <row r="5" spans="1:6">
      <c r="A5" s="998" t="s">
        <v>242</v>
      </c>
      <c r="B5" s="999"/>
      <c r="C5" s="999"/>
      <c r="D5" s="1000"/>
    </row>
    <row r="6" spans="1:6">
      <c r="A6" s="1"/>
      <c r="B6" s="1"/>
      <c r="C6" s="1"/>
      <c r="D6" s="1"/>
    </row>
    <row r="8" spans="1:6" ht="15.75" thickBot="1">
      <c r="A8" s="111"/>
      <c r="B8" s="1004" t="s">
        <v>243</v>
      </c>
      <c r="C8" s="1004"/>
      <c r="D8" s="1004"/>
    </row>
    <row r="9" spans="1:6" ht="15.75" thickBot="1">
      <c r="A9" s="48" t="s">
        <v>4</v>
      </c>
      <c r="B9" s="112" t="s">
        <v>244</v>
      </c>
      <c r="C9" s="113" t="s">
        <v>161</v>
      </c>
      <c r="D9" s="114" t="s">
        <v>6</v>
      </c>
      <c r="F9" s="7"/>
    </row>
    <row r="10" spans="1:6" ht="15.75" thickBot="1">
      <c r="A10" s="1006" t="s">
        <v>245</v>
      </c>
      <c r="B10" s="1007"/>
      <c r="C10" s="1007"/>
      <c r="D10" s="1008"/>
      <c r="E10" s="115"/>
      <c r="F10" s="7"/>
    </row>
    <row r="11" spans="1:6">
      <c r="A11" s="88">
        <v>1</v>
      </c>
      <c r="B11" s="90" t="s">
        <v>246</v>
      </c>
      <c r="C11" s="90" t="s">
        <v>247</v>
      </c>
      <c r="D11" s="105">
        <v>0</v>
      </c>
      <c r="E11" s="65"/>
      <c r="F11" s="7"/>
    </row>
    <row r="12" spans="1:6">
      <c r="A12" s="63">
        <v>2</v>
      </c>
      <c r="B12" s="13" t="s">
        <v>248</v>
      </c>
      <c r="C12" s="13" t="s">
        <v>247</v>
      </c>
      <c r="D12" s="61">
        <v>33</v>
      </c>
      <c r="E12" s="65"/>
      <c r="F12" s="7"/>
    </row>
    <row r="13" spans="1:6">
      <c r="A13" s="63">
        <v>3</v>
      </c>
      <c r="B13" s="13" t="s">
        <v>249</v>
      </c>
      <c r="C13" s="13" t="s">
        <v>247</v>
      </c>
      <c r="D13" s="61">
        <v>0</v>
      </c>
      <c r="E13" s="65"/>
      <c r="F13" s="7"/>
    </row>
    <row r="14" spans="1:6">
      <c r="A14" s="63">
        <v>4</v>
      </c>
      <c r="B14" s="13" t="s">
        <v>250</v>
      </c>
      <c r="C14" s="13" t="s">
        <v>247</v>
      </c>
      <c r="D14" s="61">
        <v>44</v>
      </c>
      <c r="E14" s="92"/>
      <c r="F14" s="92"/>
    </row>
    <row r="15" spans="1:6">
      <c r="A15" s="63" t="s">
        <v>185</v>
      </c>
      <c r="B15" s="13" t="s">
        <v>251</v>
      </c>
      <c r="C15" s="13" t="s">
        <v>247</v>
      </c>
      <c r="D15" s="61">
        <v>0</v>
      </c>
      <c r="E15" s="92"/>
      <c r="F15" s="92"/>
    </row>
    <row r="16" spans="1:6">
      <c r="A16" s="63" t="s">
        <v>196</v>
      </c>
      <c r="B16" s="13" t="s">
        <v>252</v>
      </c>
      <c r="C16" s="13" t="s">
        <v>247</v>
      </c>
      <c r="D16" s="61">
        <v>44</v>
      </c>
      <c r="E16" s="92"/>
      <c r="F16" s="92"/>
    </row>
    <row r="17" spans="1:6">
      <c r="A17" s="63" t="s">
        <v>198</v>
      </c>
      <c r="B17" s="13" t="s">
        <v>253</v>
      </c>
      <c r="C17" s="13" t="s">
        <v>254</v>
      </c>
      <c r="D17" s="61">
        <v>34</v>
      </c>
      <c r="E17" s="92"/>
      <c r="F17" s="92"/>
    </row>
    <row r="18" spans="1:6">
      <c r="A18" s="63" t="s">
        <v>200</v>
      </c>
      <c r="B18" s="13" t="s">
        <v>255</v>
      </c>
      <c r="C18" s="13" t="s">
        <v>256</v>
      </c>
      <c r="D18" s="61">
        <v>0</v>
      </c>
      <c r="E18" s="92"/>
      <c r="F18" s="92"/>
    </row>
    <row r="19" spans="1:6">
      <c r="A19" s="63" t="s">
        <v>202</v>
      </c>
      <c r="B19" s="13" t="s">
        <v>257</v>
      </c>
      <c r="C19" s="13" t="s">
        <v>256</v>
      </c>
      <c r="D19" s="61">
        <v>0</v>
      </c>
      <c r="E19" s="92"/>
      <c r="F19" s="92"/>
    </row>
    <row r="20" spans="1:6">
      <c r="A20" s="63" t="s">
        <v>258</v>
      </c>
      <c r="B20" s="13" t="s">
        <v>259</v>
      </c>
      <c r="C20" s="13" t="s">
        <v>256</v>
      </c>
      <c r="D20" s="61">
        <v>0</v>
      </c>
      <c r="E20" s="92"/>
      <c r="F20" s="92"/>
    </row>
    <row r="21" spans="1:6">
      <c r="A21" s="63" t="s">
        <v>204</v>
      </c>
      <c r="B21" s="13" t="s">
        <v>260</v>
      </c>
      <c r="C21" s="13" t="s">
        <v>247</v>
      </c>
      <c r="D21" s="61">
        <v>0</v>
      </c>
      <c r="E21" s="92"/>
      <c r="F21" s="92"/>
    </row>
    <row r="22" spans="1:6">
      <c r="A22" s="63" t="s">
        <v>261</v>
      </c>
      <c r="B22" s="13" t="s">
        <v>253</v>
      </c>
      <c r="C22" s="13" t="s">
        <v>254</v>
      </c>
      <c r="D22" s="61">
        <v>0</v>
      </c>
      <c r="E22" s="92"/>
      <c r="F22" s="92"/>
    </row>
    <row r="23" spans="1:6">
      <c r="A23" s="63" t="s">
        <v>262</v>
      </c>
      <c r="B23" s="13" t="s">
        <v>255</v>
      </c>
      <c r="C23" s="13" t="s">
        <v>256</v>
      </c>
      <c r="D23" s="61">
        <v>0</v>
      </c>
      <c r="E23" s="92"/>
      <c r="F23" s="92"/>
    </row>
    <row r="24" spans="1:6">
      <c r="A24" s="63" t="s">
        <v>263</v>
      </c>
      <c r="B24" s="13" t="s">
        <v>264</v>
      </c>
      <c r="C24" s="13" t="s">
        <v>256</v>
      </c>
      <c r="D24" s="61">
        <v>0</v>
      </c>
      <c r="E24" s="92"/>
      <c r="F24" s="92"/>
    </row>
    <row r="25" spans="1:6">
      <c r="A25" s="63" t="s">
        <v>206</v>
      </c>
      <c r="B25" s="13" t="s">
        <v>265</v>
      </c>
      <c r="C25" s="13" t="s">
        <v>247</v>
      </c>
      <c r="D25" s="61">
        <v>0</v>
      </c>
      <c r="E25" s="92"/>
      <c r="F25" s="92"/>
    </row>
    <row r="26" spans="1:6">
      <c r="A26" s="63" t="s">
        <v>266</v>
      </c>
      <c r="B26" s="13" t="s">
        <v>267</v>
      </c>
      <c r="C26" s="13" t="s">
        <v>268</v>
      </c>
      <c r="D26" s="61">
        <v>0</v>
      </c>
      <c r="E26" s="92"/>
      <c r="F26" s="92"/>
    </row>
    <row r="27" spans="1:6">
      <c r="A27" s="63" t="s">
        <v>269</v>
      </c>
      <c r="B27" s="13" t="s">
        <v>270</v>
      </c>
      <c r="C27" s="13" t="s">
        <v>268</v>
      </c>
      <c r="D27" s="61">
        <v>0</v>
      </c>
      <c r="E27" s="92"/>
      <c r="F27" s="92"/>
    </row>
    <row r="28" spans="1:6">
      <c r="A28" s="63" t="s">
        <v>271</v>
      </c>
      <c r="B28" s="13" t="s">
        <v>272</v>
      </c>
      <c r="C28" s="13" t="s">
        <v>268</v>
      </c>
      <c r="D28" s="61">
        <v>0</v>
      </c>
      <c r="E28" s="92"/>
      <c r="F28" s="92"/>
    </row>
    <row r="29" spans="1:6">
      <c r="A29" s="63" t="s">
        <v>273</v>
      </c>
      <c r="B29" s="13" t="s">
        <v>274</v>
      </c>
      <c r="C29" s="13" t="s">
        <v>268</v>
      </c>
      <c r="D29" s="61">
        <v>0</v>
      </c>
      <c r="E29" s="92"/>
      <c r="F29" s="92"/>
    </row>
    <row r="30" spans="1:6" ht="15.75" thickBot="1">
      <c r="A30" s="107" t="s">
        <v>275</v>
      </c>
      <c r="B30" s="108" t="s">
        <v>276</v>
      </c>
      <c r="C30" s="108" t="s">
        <v>268</v>
      </c>
      <c r="D30" s="116">
        <v>0</v>
      </c>
      <c r="E30" s="92"/>
      <c r="F30" s="92"/>
    </row>
    <row r="31" spans="1:6" ht="15.75" thickBot="1">
      <c r="A31" s="1006" t="s">
        <v>277</v>
      </c>
      <c r="B31" s="1007"/>
      <c r="C31" s="1007"/>
      <c r="D31" s="1008"/>
      <c r="E31" s="87"/>
      <c r="F31" s="87"/>
    </row>
    <row r="32" spans="1:6">
      <c r="A32" s="88">
        <v>1</v>
      </c>
      <c r="B32" s="117" t="s">
        <v>278</v>
      </c>
      <c r="C32" s="90" t="s">
        <v>163</v>
      </c>
      <c r="D32" s="105">
        <v>32.9</v>
      </c>
      <c r="E32" s="87"/>
      <c r="F32" s="87"/>
    </row>
    <row r="33" spans="1:6">
      <c r="A33" s="77">
        <v>2</v>
      </c>
      <c r="B33" s="118" t="s">
        <v>279</v>
      </c>
      <c r="C33" s="119" t="s">
        <v>280</v>
      </c>
      <c r="D33" s="120">
        <v>2</v>
      </c>
      <c r="E33" s="121"/>
      <c r="F33" s="121"/>
    </row>
    <row r="34" spans="1:6">
      <c r="A34" s="63">
        <v>3</v>
      </c>
      <c r="B34" s="66" t="s">
        <v>281</v>
      </c>
      <c r="C34" s="119" t="s">
        <v>280</v>
      </c>
      <c r="D34" s="120">
        <v>2</v>
      </c>
      <c r="E34" s="67"/>
      <c r="F34" s="67"/>
    </row>
    <row r="35" spans="1:6" ht="15.75" thickBot="1">
      <c r="A35" s="107">
        <v>4</v>
      </c>
      <c r="B35" s="122" t="s">
        <v>282</v>
      </c>
      <c r="C35" s="123" t="s">
        <v>283</v>
      </c>
      <c r="D35" s="124">
        <v>27</v>
      </c>
      <c r="E35" s="67"/>
      <c r="F35" s="67"/>
    </row>
    <row r="36" spans="1:6" ht="15.75" thickBot="1">
      <c r="A36" s="1006" t="s">
        <v>284</v>
      </c>
      <c r="B36" s="1007"/>
      <c r="C36" s="1007"/>
      <c r="D36" s="1008"/>
      <c r="E36" s="125"/>
      <c r="F36" s="125"/>
    </row>
    <row r="37" spans="1:6">
      <c r="A37" s="88">
        <v>1</v>
      </c>
      <c r="B37" s="90" t="s">
        <v>285</v>
      </c>
      <c r="C37" s="90" t="s">
        <v>163</v>
      </c>
      <c r="D37" s="105">
        <v>32.9</v>
      </c>
      <c r="E37" s="126"/>
      <c r="F37" s="126"/>
    </row>
    <row r="38" spans="1:6">
      <c r="A38" s="63" t="s">
        <v>286</v>
      </c>
      <c r="B38" s="66" t="s">
        <v>287</v>
      </c>
      <c r="C38" s="13" t="s">
        <v>280</v>
      </c>
      <c r="D38" s="120">
        <v>1</v>
      </c>
      <c r="E38" s="127"/>
      <c r="F38" s="127"/>
    </row>
    <row r="39" spans="1:6">
      <c r="A39" s="63" t="s">
        <v>288</v>
      </c>
      <c r="B39" s="66" t="s">
        <v>289</v>
      </c>
      <c r="C39" s="13" t="s">
        <v>280</v>
      </c>
      <c r="D39" s="120">
        <v>1</v>
      </c>
      <c r="E39" s="67"/>
      <c r="F39" s="67"/>
    </row>
    <row r="40" spans="1:6">
      <c r="A40" s="63" t="s">
        <v>290</v>
      </c>
      <c r="B40" s="66" t="s">
        <v>291</v>
      </c>
      <c r="C40" s="13" t="s">
        <v>280</v>
      </c>
      <c r="D40" s="120">
        <v>1</v>
      </c>
      <c r="E40" s="67"/>
      <c r="F40" s="67"/>
    </row>
    <row r="41" spans="1:6">
      <c r="A41" s="63" t="s">
        <v>292</v>
      </c>
      <c r="B41" s="66" t="s">
        <v>293</v>
      </c>
      <c r="C41" s="13" t="s">
        <v>163</v>
      </c>
      <c r="D41" s="128">
        <v>32.9</v>
      </c>
      <c r="E41" s="65"/>
      <c r="F41" s="65"/>
    </row>
    <row r="42" spans="1:6">
      <c r="A42" s="63" t="s">
        <v>294</v>
      </c>
      <c r="B42" s="66" t="s">
        <v>295</v>
      </c>
      <c r="C42" s="13" t="s">
        <v>163</v>
      </c>
      <c r="D42" s="128">
        <v>0</v>
      </c>
      <c r="E42" s="65"/>
      <c r="F42" s="65"/>
    </row>
    <row r="43" spans="1:6">
      <c r="A43" s="63" t="s">
        <v>296</v>
      </c>
      <c r="B43" s="66" t="s">
        <v>297</v>
      </c>
      <c r="C43" s="13" t="s">
        <v>163</v>
      </c>
      <c r="D43" s="128">
        <v>0</v>
      </c>
      <c r="E43" s="65"/>
      <c r="F43" s="65"/>
    </row>
    <row r="44" spans="1:6">
      <c r="A44" s="63" t="s">
        <v>298</v>
      </c>
      <c r="B44" s="129" t="s">
        <v>299</v>
      </c>
      <c r="C44" s="13" t="s">
        <v>163</v>
      </c>
      <c r="D44" s="61">
        <v>32.9</v>
      </c>
      <c r="E44" s="65"/>
      <c r="F44" s="65"/>
    </row>
    <row r="45" spans="1:6">
      <c r="A45" s="63">
        <v>2</v>
      </c>
      <c r="B45" s="13" t="s">
        <v>300</v>
      </c>
      <c r="C45" s="13" t="s">
        <v>163</v>
      </c>
      <c r="D45" s="61">
        <v>32.9</v>
      </c>
      <c r="E45" s="65"/>
      <c r="F45" s="65"/>
    </row>
    <row r="46" spans="1:6">
      <c r="A46" s="63" t="s">
        <v>301</v>
      </c>
      <c r="B46" s="66" t="s">
        <v>302</v>
      </c>
      <c r="C46" s="13" t="s">
        <v>280</v>
      </c>
      <c r="D46" s="120">
        <v>1</v>
      </c>
      <c r="E46" s="65"/>
      <c r="F46" s="65"/>
    </row>
    <row r="47" spans="1:6">
      <c r="A47" s="63" t="s">
        <v>303</v>
      </c>
      <c r="B47" s="66" t="s">
        <v>304</v>
      </c>
      <c r="C47" s="13" t="s">
        <v>280</v>
      </c>
      <c r="D47" s="120">
        <v>0</v>
      </c>
      <c r="E47" s="67"/>
      <c r="F47" s="67"/>
    </row>
    <row r="48" spans="1:6">
      <c r="A48" s="63" t="s">
        <v>305</v>
      </c>
      <c r="B48" s="68" t="s">
        <v>306</v>
      </c>
      <c r="C48" s="37" t="s">
        <v>163</v>
      </c>
      <c r="D48" s="128">
        <v>0</v>
      </c>
      <c r="E48" s="130"/>
      <c r="F48" s="130"/>
    </row>
    <row r="49" spans="1:6">
      <c r="A49" s="63" t="s">
        <v>307</v>
      </c>
      <c r="B49" s="66" t="s">
        <v>308</v>
      </c>
      <c r="C49" s="13" t="s">
        <v>280</v>
      </c>
      <c r="D49" s="120">
        <v>0</v>
      </c>
      <c r="E49" s="67"/>
      <c r="F49" s="67"/>
    </row>
    <row r="50" spans="1:6">
      <c r="A50" s="63" t="s">
        <v>309</v>
      </c>
      <c r="B50" s="68" t="s">
        <v>310</v>
      </c>
      <c r="C50" s="37" t="s">
        <v>163</v>
      </c>
      <c r="D50" s="128">
        <v>32.9</v>
      </c>
      <c r="E50" s="130"/>
      <c r="F50" s="130"/>
    </row>
    <row r="51" spans="1:6">
      <c r="A51" s="63">
        <v>3</v>
      </c>
      <c r="B51" s="66" t="s">
        <v>311</v>
      </c>
      <c r="C51" s="13" t="s">
        <v>280</v>
      </c>
      <c r="D51" s="120">
        <v>1</v>
      </c>
      <c r="E51" s="67"/>
      <c r="F51" s="67"/>
    </row>
    <row r="52" spans="1:6">
      <c r="A52" s="63">
        <v>4</v>
      </c>
      <c r="B52" s="66" t="s">
        <v>312</v>
      </c>
      <c r="C52" s="13" t="s">
        <v>280</v>
      </c>
      <c r="D52" s="120">
        <v>0</v>
      </c>
      <c r="E52" s="67"/>
      <c r="F52" s="67"/>
    </row>
    <row r="53" spans="1:6">
      <c r="A53" s="63">
        <v>5</v>
      </c>
      <c r="B53" s="66" t="s">
        <v>313</v>
      </c>
      <c r="C53" s="13" t="s">
        <v>280</v>
      </c>
      <c r="D53" s="120">
        <v>0</v>
      </c>
      <c r="E53" s="130"/>
      <c r="F53" s="130"/>
    </row>
    <row r="54" spans="1:6" ht="15.75" thickBot="1">
      <c r="A54" s="107">
        <v>6</v>
      </c>
      <c r="B54" s="122" t="s">
        <v>314</v>
      </c>
      <c r="C54" s="108" t="s">
        <v>283</v>
      </c>
      <c r="D54" s="124">
        <v>0</v>
      </c>
      <c r="E54" s="130"/>
      <c r="F54" s="130"/>
    </row>
    <row r="55" spans="1:6" ht="15.75" thickBot="1">
      <c r="A55" s="1006" t="s">
        <v>315</v>
      </c>
      <c r="B55" s="1007"/>
      <c r="C55" s="1007"/>
      <c r="D55" s="1008"/>
      <c r="E55" s="65"/>
      <c r="F55" s="65"/>
    </row>
    <row r="56" spans="1:6">
      <c r="A56" s="88">
        <v>1</v>
      </c>
      <c r="B56" s="117" t="s">
        <v>316</v>
      </c>
      <c r="C56" s="131" t="s">
        <v>163</v>
      </c>
      <c r="D56" s="105">
        <v>32.9</v>
      </c>
      <c r="E56" s="65"/>
      <c r="F56" s="65"/>
    </row>
    <row r="57" spans="1:6">
      <c r="A57" s="63" t="s">
        <v>286</v>
      </c>
      <c r="B57" s="13" t="s">
        <v>317</v>
      </c>
      <c r="C57" s="13" t="s">
        <v>280</v>
      </c>
      <c r="D57" s="120">
        <v>2</v>
      </c>
      <c r="E57" s="65"/>
      <c r="F57" s="65"/>
    </row>
    <row r="58" spans="1:6">
      <c r="A58" s="63" t="s">
        <v>296</v>
      </c>
      <c r="B58" s="13" t="s">
        <v>318</v>
      </c>
      <c r="C58" s="13" t="s">
        <v>280</v>
      </c>
      <c r="D58" s="120">
        <v>0</v>
      </c>
      <c r="E58" s="65"/>
      <c r="F58" s="65"/>
    </row>
    <row r="59" spans="1:6">
      <c r="A59" s="63" t="s">
        <v>298</v>
      </c>
      <c r="B59" s="13" t="s">
        <v>319</v>
      </c>
      <c r="C59" s="13" t="s">
        <v>280</v>
      </c>
      <c r="D59" s="120">
        <v>6</v>
      </c>
      <c r="E59" s="65"/>
      <c r="F59" s="65"/>
    </row>
    <row r="60" spans="1:6">
      <c r="A60" s="63" t="s">
        <v>17</v>
      </c>
      <c r="B60" s="13" t="s">
        <v>320</v>
      </c>
      <c r="C60" s="13" t="s">
        <v>283</v>
      </c>
      <c r="D60" s="61">
        <v>0.7</v>
      </c>
      <c r="E60" s="132"/>
      <c r="F60" s="132"/>
    </row>
    <row r="61" spans="1:6">
      <c r="A61" s="63" t="s">
        <v>19</v>
      </c>
      <c r="B61" s="13" t="s">
        <v>321</v>
      </c>
      <c r="C61" s="13" t="s">
        <v>322</v>
      </c>
      <c r="D61" s="133">
        <f>SUM(D62,D63)</f>
        <v>1</v>
      </c>
      <c r="E61" s="125"/>
      <c r="F61" s="125"/>
    </row>
    <row r="62" spans="1:6">
      <c r="A62" s="82" t="s">
        <v>323</v>
      </c>
      <c r="B62" s="68" t="s">
        <v>324</v>
      </c>
      <c r="C62" s="37" t="s">
        <v>322</v>
      </c>
      <c r="D62" s="134">
        <v>1</v>
      </c>
      <c r="E62" s="130"/>
      <c r="F62" s="130"/>
    </row>
    <row r="63" spans="1:6">
      <c r="A63" s="82" t="s">
        <v>325</v>
      </c>
      <c r="B63" s="68" t="s">
        <v>326</v>
      </c>
      <c r="C63" s="37" t="s">
        <v>322</v>
      </c>
      <c r="D63" s="134">
        <v>0</v>
      </c>
      <c r="E63" s="130"/>
      <c r="F63" s="130"/>
    </row>
    <row r="64" spans="1:6">
      <c r="A64" s="63">
        <v>2</v>
      </c>
      <c r="B64" s="13" t="s">
        <v>327</v>
      </c>
      <c r="C64" s="13" t="s">
        <v>280</v>
      </c>
      <c r="D64" s="120">
        <v>2</v>
      </c>
      <c r="E64" s="65"/>
      <c r="F64" s="65"/>
    </row>
    <row r="65" spans="1:6">
      <c r="A65" s="63">
        <v>3</v>
      </c>
      <c r="B65" s="13" t="s">
        <v>328</v>
      </c>
      <c r="C65" s="13" t="s">
        <v>280</v>
      </c>
      <c r="D65" s="120">
        <v>34</v>
      </c>
      <c r="E65" s="65"/>
      <c r="F65" s="65"/>
    </row>
    <row r="66" spans="1:6">
      <c r="A66" s="82" t="s">
        <v>166</v>
      </c>
      <c r="B66" s="68" t="s">
        <v>329</v>
      </c>
      <c r="C66" s="37" t="s">
        <v>280</v>
      </c>
      <c r="D66" s="134">
        <v>31</v>
      </c>
      <c r="E66" s="130"/>
      <c r="F66" s="130"/>
    </row>
    <row r="67" spans="1:6">
      <c r="A67" s="82" t="s">
        <v>330</v>
      </c>
      <c r="B67" s="68" t="s">
        <v>331</v>
      </c>
      <c r="C67" s="37" t="s">
        <v>280</v>
      </c>
      <c r="D67" s="134">
        <v>2</v>
      </c>
      <c r="E67" s="130"/>
      <c r="F67" s="130"/>
    </row>
    <row r="68" spans="1:6">
      <c r="A68" s="82" t="s">
        <v>332</v>
      </c>
      <c r="B68" s="68" t="s">
        <v>333</v>
      </c>
      <c r="C68" s="37" t="s">
        <v>280</v>
      </c>
      <c r="D68" s="134">
        <v>1</v>
      </c>
      <c r="E68" s="130"/>
      <c r="F68" s="130"/>
    </row>
    <row r="69" spans="1:6">
      <c r="A69" s="63">
        <v>4</v>
      </c>
      <c r="B69" s="13" t="s">
        <v>334</v>
      </c>
      <c r="C69" s="13" t="s">
        <v>280</v>
      </c>
      <c r="D69" s="120">
        <v>4</v>
      </c>
      <c r="E69" s="132"/>
      <c r="F69" s="132"/>
    </row>
    <row r="70" spans="1:6">
      <c r="A70" s="63" t="s">
        <v>188</v>
      </c>
      <c r="B70" s="13" t="s">
        <v>335</v>
      </c>
      <c r="C70" s="13" t="s">
        <v>280</v>
      </c>
      <c r="D70" s="120">
        <v>0</v>
      </c>
      <c r="E70" s="65"/>
      <c r="F70" s="65"/>
    </row>
    <row r="71" spans="1:6">
      <c r="A71" s="63" t="s">
        <v>190</v>
      </c>
      <c r="B71" s="13" t="s">
        <v>336</v>
      </c>
      <c r="C71" s="13" t="s">
        <v>280</v>
      </c>
      <c r="D71" s="120">
        <v>0</v>
      </c>
      <c r="E71" s="65"/>
      <c r="F71" s="65"/>
    </row>
    <row r="72" spans="1:6">
      <c r="A72" s="135" t="s">
        <v>337</v>
      </c>
      <c r="B72" s="68" t="s">
        <v>338</v>
      </c>
      <c r="C72" s="37" t="s">
        <v>163</v>
      </c>
      <c r="D72" s="128">
        <v>0</v>
      </c>
      <c r="E72" s="130"/>
      <c r="F72" s="130"/>
    </row>
    <row r="73" spans="1:6">
      <c r="A73" s="135" t="s">
        <v>339</v>
      </c>
      <c r="B73" s="68" t="s">
        <v>340</v>
      </c>
      <c r="C73" s="37" t="s">
        <v>163</v>
      </c>
      <c r="D73" s="128">
        <v>0</v>
      </c>
      <c r="E73" s="75"/>
      <c r="F73" s="75"/>
    </row>
    <row r="74" spans="1:6">
      <c r="A74" s="63">
        <v>6</v>
      </c>
      <c r="B74" s="13" t="s">
        <v>341</v>
      </c>
      <c r="C74" s="13" t="s">
        <v>280</v>
      </c>
      <c r="D74" s="136">
        <f>SUM(D75,D76,D77)</f>
        <v>7</v>
      </c>
      <c r="E74" s="125"/>
      <c r="F74" s="125"/>
    </row>
    <row r="75" spans="1:6">
      <c r="A75" s="82" t="s">
        <v>198</v>
      </c>
      <c r="B75" s="68" t="s">
        <v>342</v>
      </c>
      <c r="C75" s="37" t="s">
        <v>280</v>
      </c>
      <c r="D75" s="134">
        <v>2</v>
      </c>
      <c r="E75" s="130"/>
      <c r="F75" s="130"/>
    </row>
    <row r="76" spans="1:6">
      <c r="A76" s="82" t="s">
        <v>200</v>
      </c>
      <c r="B76" s="68" t="s">
        <v>343</v>
      </c>
      <c r="C76" s="37" t="s">
        <v>280</v>
      </c>
      <c r="D76" s="134">
        <v>4</v>
      </c>
      <c r="E76" s="130"/>
      <c r="F76" s="130"/>
    </row>
    <row r="77" spans="1:6">
      <c r="A77" s="82" t="s">
        <v>202</v>
      </c>
      <c r="B77" s="68" t="s">
        <v>344</v>
      </c>
      <c r="C77" s="37" t="s">
        <v>280</v>
      </c>
      <c r="D77" s="134">
        <v>1</v>
      </c>
      <c r="E77" s="130"/>
      <c r="F77" s="130"/>
    </row>
    <row r="78" spans="1:6">
      <c r="A78" s="63">
        <v>7</v>
      </c>
      <c r="B78" s="13" t="s">
        <v>345</v>
      </c>
      <c r="C78" s="13" t="s">
        <v>280</v>
      </c>
      <c r="D78" s="120">
        <v>0</v>
      </c>
      <c r="E78" s="65"/>
      <c r="F78" s="65"/>
    </row>
    <row r="79" spans="1:6" ht="15.75" thickBot="1">
      <c r="A79" s="107">
        <v>8</v>
      </c>
      <c r="B79" s="108" t="s">
        <v>346</v>
      </c>
      <c r="C79" s="108" t="s">
        <v>280</v>
      </c>
      <c r="D79" s="124">
        <v>0</v>
      </c>
      <c r="E79" s="125"/>
      <c r="F79" s="125"/>
    </row>
    <row r="80" spans="1:6" ht="15.75" thickBot="1">
      <c r="A80" s="1006" t="s">
        <v>347</v>
      </c>
      <c r="B80" s="1007"/>
      <c r="C80" s="1007"/>
      <c r="D80" s="1008"/>
      <c r="E80" s="137"/>
      <c r="F80" s="137"/>
    </row>
    <row r="81" spans="1:6">
      <c r="A81" s="88" t="s">
        <v>348</v>
      </c>
      <c r="B81" s="90" t="s">
        <v>349</v>
      </c>
      <c r="C81" s="131" t="s">
        <v>163</v>
      </c>
      <c r="D81" s="105">
        <v>0</v>
      </c>
      <c r="E81" s="137"/>
      <c r="F81" s="137"/>
    </row>
    <row r="82" spans="1:6">
      <c r="A82" s="135" t="s">
        <v>286</v>
      </c>
      <c r="B82" s="68" t="s">
        <v>350</v>
      </c>
      <c r="C82" s="138" t="s">
        <v>163</v>
      </c>
      <c r="D82" s="69">
        <v>0</v>
      </c>
      <c r="E82" s="137"/>
      <c r="F82" s="137"/>
    </row>
    <row r="83" spans="1:6">
      <c r="A83" s="135" t="s">
        <v>296</v>
      </c>
      <c r="B83" s="68" t="s">
        <v>203</v>
      </c>
      <c r="C83" s="138" t="s">
        <v>163</v>
      </c>
      <c r="D83" s="69">
        <v>0</v>
      </c>
      <c r="E83" s="137"/>
      <c r="F83" s="137"/>
    </row>
    <row r="84" spans="1:6">
      <c r="A84" s="135" t="s">
        <v>298</v>
      </c>
      <c r="B84" s="68" t="s">
        <v>351</v>
      </c>
      <c r="C84" s="138" t="s">
        <v>163</v>
      </c>
      <c r="D84" s="69">
        <v>0</v>
      </c>
      <c r="E84" s="137"/>
      <c r="F84" s="137"/>
    </row>
    <row r="85" spans="1:6">
      <c r="A85" s="63" t="s">
        <v>352</v>
      </c>
      <c r="B85" s="13" t="s">
        <v>353</v>
      </c>
      <c r="C85" s="13" t="s">
        <v>280</v>
      </c>
      <c r="D85" s="120">
        <v>0</v>
      </c>
      <c r="E85" s="92"/>
      <c r="F85" s="92"/>
    </row>
    <row r="86" spans="1:6">
      <c r="A86" s="63" t="s">
        <v>301</v>
      </c>
      <c r="B86" s="13" t="s">
        <v>354</v>
      </c>
      <c r="C86" s="139" t="s">
        <v>163</v>
      </c>
      <c r="D86" s="61">
        <v>0</v>
      </c>
      <c r="E86" s="92"/>
      <c r="F86" s="92"/>
    </row>
    <row r="87" spans="1:6">
      <c r="A87" s="63" t="s">
        <v>355</v>
      </c>
      <c r="B87" s="13" t="s">
        <v>356</v>
      </c>
      <c r="C87" s="13" t="s">
        <v>280</v>
      </c>
      <c r="D87" s="120">
        <v>0</v>
      </c>
      <c r="E87" s="92"/>
      <c r="F87" s="92"/>
    </row>
    <row r="88" spans="1:6">
      <c r="A88" s="63" t="s">
        <v>357</v>
      </c>
      <c r="B88" s="13" t="s">
        <v>358</v>
      </c>
      <c r="C88" s="13" t="s">
        <v>280</v>
      </c>
      <c r="D88" s="120">
        <v>0</v>
      </c>
      <c r="E88" s="92"/>
      <c r="F88" s="92"/>
    </row>
    <row r="89" spans="1:6">
      <c r="A89" s="63" t="s">
        <v>359</v>
      </c>
      <c r="B89" s="13" t="s">
        <v>360</v>
      </c>
      <c r="C89" s="13" t="s">
        <v>283</v>
      </c>
      <c r="D89" s="120">
        <v>0</v>
      </c>
      <c r="E89" s="140"/>
      <c r="F89" s="140"/>
    </row>
    <row r="90" spans="1:6">
      <c r="A90" s="63" t="s">
        <v>361</v>
      </c>
      <c r="B90" s="13" t="s">
        <v>362</v>
      </c>
      <c r="C90" s="13" t="s">
        <v>322</v>
      </c>
      <c r="D90" s="120">
        <v>0</v>
      </c>
      <c r="E90" s="92"/>
      <c r="F90" s="92"/>
    </row>
    <row r="91" spans="1:6">
      <c r="A91" s="82" t="s">
        <v>363</v>
      </c>
      <c r="B91" s="68" t="s">
        <v>364</v>
      </c>
      <c r="C91" s="37" t="s">
        <v>322</v>
      </c>
      <c r="D91" s="141">
        <v>0</v>
      </c>
      <c r="E91" s="142"/>
      <c r="F91" s="142"/>
    </row>
    <row r="92" spans="1:6">
      <c r="A92" s="63" t="s">
        <v>365</v>
      </c>
      <c r="B92" s="13" t="s">
        <v>366</v>
      </c>
      <c r="C92" s="13" t="s">
        <v>280</v>
      </c>
      <c r="D92" s="120">
        <v>0</v>
      </c>
      <c r="E92" s="92"/>
      <c r="F92" s="92"/>
    </row>
    <row r="93" spans="1:6">
      <c r="A93" s="63" t="s">
        <v>170</v>
      </c>
      <c r="B93" s="13" t="s">
        <v>367</v>
      </c>
      <c r="C93" s="13" t="s">
        <v>280</v>
      </c>
      <c r="D93" s="120">
        <v>0</v>
      </c>
      <c r="E93" s="92"/>
      <c r="F93" s="92"/>
    </row>
    <row r="94" spans="1:6">
      <c r="A94" s="82" t="s">
        <v>172</v>
      </c>
      <c r="B94" s="68" t="s">
        <v>329</v>
      </c>
      <c r="C94" s="37" t="s">
        <v>280</v>
      </c>
      <c r="D94" s="141">
        <v>0</v>
      </c>
      <c r="E94" s="92"/>
      <c r="F94" s="92"/>
    </row>
    <row r="95" spans="1:6">
      <c r="A95" s="82" t="s">
        <v>179</v>
      </c>
      <c r="B95" s="68" t="s">
        <v>368</v>
      </c>
      <c r="C95" s="37" t="s">
        <v>280</v>
      </c>
      <c r="D95" s="141">
        <v>0</v>
      </c>
      <c r="E95" s="142"/>
      <c r="F95" s="142"/>
    </row>
    <row r="96" spans="1:6">
      <c r="A96" s="82" t="s">
        <v>183</v>
      </c>
      <c r="B96" s="68" t="s">
        <v>369</v>
      </c>
      <c r="C96" s="37" t="s">
        <v>280</v>
      </c>
      <c r="D96" s="141">
        <v>0</v>
      </c>
      <c r="E96" s="142"/>
      <c r="F96" s="142"/>
    </row>
    <row r="97" spans="1:6" ht="15.75" thickBot="1">
      <c r="A97" s="107" t="s">
        <v>185</v>
      </c>
      <c r="B97" s="108" t="s">
        <v>370</v>
      </c>
      <c r="C97" s="108" t="s">
        <v>280</v>
      </c>
      <c r="D97" s="124">
        <v>0</v>
      </c>
      <c r="E97" s="92"/>
      <c r="F97" s="92"/>
    </row>
    <row r="98" spans="1:6" ht="15.75" thickBot="1">
      <c r="A98" s="1006" t="s">
        <v>371</v>
      </c>
      <c r="B98" s="1007"/>
      <c r="C98" s="1007"/>
      <c r="D98" s="1008"/>
      <c r="E98" s="92"/>
      <c r="F98" s="92"/>
    </row>
    <row r="99" spans="1:6">
      <c r="A99" s="63" t="s">
        <v>348</v>
      </c>
      <c r="B99" s="13" t="s">
        <v>372</v>
      </c>
      <c r="C99" s="13" t="s">
        <v>280</v>
      </c>
      <c r="D99" s="120">
        <v>0</v>
      </c>
      <c r="E99" s="92"/>
      <c r="F99" s="92"/>
    </row>
    <row r="100" spans="1:6">
      <c r="A100" s="63" t="s">
        <v>286</v>
      </c>
      <c r="B100" s="13" t="s">
        <v>373</v>
      </c>
      <c r="C100" s="13" t="s">
        <v>280</v>
      </c>
      <c r="D100" s="120">
        <v>0</v>
      </c>
      <c r="E100" s="92"/>
      <c r="F100" s="92"/>
    </row>
    <row r="101" spans="1:6">
      <c r="A101" s="63" t="s">
        <v>296</v>
      </c>
      <c r="B101" s="13" t="s">
        <v>374</v>
      </c>
      <c r="C101" s="13" t="s">
        <v>280</v>
      </c>
      <c r="D101" s="120">
        <v>0</v>
      </c>
      <c r="E101" s="92"/>
      <c r="F101" s="92"/>
    </row>
    <row r="102" spans="1:6">
      <c r="A102" s="63" t="s">
        <v>298</v>
      </c>
      <c r="B102" s="13" t="s">
        <v>375</v>
      </c>
      <c r="C102" s="13" t="s">
        <v>283</v>
      </c>
      <c r="D102" s="120">
        <v>0</v>
      </c>
      <c r="E102" s="92"/>
      <c r="F102" s="92"/>
    </row>
    <row r="103" spans="1:6">
      <c r="A103" s="63" t="s">
        <v>17</v>
      </c>
      <c r="B103" s="13" t="s">
        <v>376</v>
      </c>
      <c r="C103" s="13" t="s">
        <v>322</v>
      </c>
      <c r="D103" s="120">
        <v>0</v>
      </c>
      <c r="E103" s="92"/>
      <c r="F103" s="92"/>
    </row>
    <row r="104" spans="1:6">
      <c r="A104" s="82" t="s">
        <v>377</v>
      </c>
      <c r="B104" s="68" t="s">
        <v>364</v>
      </c>
      <c r="C104" s="37" t="s">
        <v>322</v>
      </c>
      <c r="D104" s="141">
        <v>0</v>
      </c>
      <c r="E104" s="92"/>
      <c r="F104" s="92"/>
    </row>
    <row r="105" spans="1:6">
      <c r="A105" s="63" t="s">
        <v>352</v>
      </c>
      <c r="B105" s="13" t="s">
        <v>378</v>
      </c>
      <c r="C105" s="13" t="s">
        <v>280</v>
      </c>
      <c r="D105" s="120">
        <v>0</v>
      </c>
      <c r="E105" s="92"/>
      <c r="F105" s="92"/>
    </row>
    <row r="106" spans="1:6">
      <c r="A106" s="63" t="s">
        <v>365</v>
      </c>
      <c r="B106" s="13" t="s">
        <v>379</v>
      </c>
      <c r="C106" s="13" t="s">
        <v>280</v>
      </c>
      <c r="D106" s="120">
        <v>0</v>
      </c>
      <c r="E106" s="92"/>
      <c r="F106" s="92"/>
    </row>
    <row r="107" spans="1:6" ht="15.75" thickBot="1">
      <c r="A107" s="107" t="s">
        <v>170</v>
      </c>
      <c r="B107" s="108" t="s">
        <v>380</v>
      </c>
      <c r="C107" s="108" t="s">
        <v>280</v>
      </c>
      <c r="D107" s="124">
        <v>0</v>
      </c>
      <c r="E107" s="92"/>
      <c r="F107" s="92"/>
    </row>
    <row r="108" spans="1:6" ht="15.75" thickBot="1">
      <c r="A108" s="1006" t="s">
        <v>381</v>
      </c>
      <c r="B108" s="1007"/>
      <c r="C108" s="1007"/>
      <c r="D108" s="1008"/>
      <c r="E108" s="137"/>
      <c r="F108" s="137"/>
    </row>
    <row r="109" spans="1:6">
      <c r="A109" s="143">
        <v>1</v>
      </c>
      <c r="B109" s="117" t="s">
        <v>382</v>
      </c>
      <c r="C109" s="131" t="s">
        <v>163</v>
      </c>
      <c r="D109" s="105">
        <v>32</v>
      </c>
      <c r="E109" s="137"/>
      <c r="F109" s="137"/>
    </row>
    <row r="110" spans="1:6">
      <c r="A110" s="144">
        <v>2</v>
      </c>
      <c r="B110" s="145" t="s">
        <v>383</v>
      </c>
      <c r="C110" s="10" t="s">
        <v>280</v>
      </c>
      <c r="D110" s="146">
        <v>0</v>
      </c>
      <c r="E110" s="93"/>
      <c r="F110" s="93"/>
    </row>
    <row r="111" spans="1:6">
      <c r="A111" s="63" t="s">
        <v>301</v>
      </c>
      <c r="B111" s="66" t="s">
        <v>384</v>
      </c>
      <c r="C111" s="13" t="s">
        <v>385</v>
      </c>
      <c r="D111" s="147">
        <v>0</v>
      </c>
      <c r="E111" s="93"/>
      <c r="F111" s="93"/>
    </row>
    <row r="112" spans="1:6">
      <c r="A112" s="63" t="s">
        <v>303</v>
      </c>
      <c r="B112" s="13" t="s">
        <v>386</v>
      </c>
      <c r="C112" s="148" t="s">
        <v>163</v>
      </c>
      <c r="D112" s="61">
        <v>0</v>
      </c>
      <c r="E112" s="92"/>
      <c r="F112" s="92"/>
    </row>
    <row r="113" spans="1:6">
      <c r="A113" s="63" t="s">
        <v>355</v>
      </c>
      <c r="B113" s="66" t="s">
        <v>387</v>
      </c>
      <c r="C113" s="13" t="s">
        <v>280</v>
      </c>
      <c r="D113" s="147">
        <v>0</v>
      </c>
      <c r="E113" s="93"/>
      <c r="F113" s="93"/>
    </row>
    <row r="114" spans="1:6">
      <c r="A114" s="63" t="s">
        <v>388</v>
      </c>
      <c r="B114" s="13" t="s">
        <v>389</v>
      </c>
      <c r="C114" s="148" t="s">
        <v>163</v>
      </c>
      <c r="D114" s="61">
        <v>0</v>
      </c>
      <c r="E114" s="92"/>
      <c r="F114" s="92"/>
    </row>
    <row r="115" spans="1:6">
      <c r="A115" s="63" t="s">
        <v>357</v>
      </c>
      <c r="B115" s="66" t="s">
        <v>390</v>
      </c>
      <c r="C115" s="13" t="s">
        <v>280</v>
      </c>
      <c r="D115" s="147">
        <v>1</v>
      </c>
      <c r="E115" s="93"/>
      <c r="F115" s="93"/>
    </row>
    <row r="116" spans="1:6">
      <c r="A116" s="63" t="s">
        <v>391</v>
      </c>
      <c r="B116" s="13" t="s">
        <v>392</v>
      </c>
      <c r="C116" s="148" t="s">
        <v>163</v>
      </c>
      <c r="D116" s="61">
        <v>32</v>
      </c>
      <c r="E116" s="92"/>
      <c r="F116" s="92"/>
    </row>
    <row r="117" spans="1:6">
      <c r="A117" s="63" t="s">
        <v>359</v>
      </c>
      <c r="B117" s="66" t="s">
        <v>393</v>
      </c>
      <c r="C117" s="13" t="s">
        <v>280</v>
      </c>
      <c r="D117" s="147">
        <v>0</v>
      </c>
      <c r="E117" s="93"/>
      <c r="F117" s="93"/>
    </row>
    <row r="118" spans="1:6">
      <c r="A118" s="63" t="s">
        <v>394</v>
      </c>
      <c r="B118" s="13" t="s">
        <v>395</v>
      </c>
      <c r="C118" s="148" t="s">
        <v>163</v>
      </c>
      <c r="D118" s="61">
        <v>0</v>
      </c>
      <c r="E118" s="149"/>
      <c r="F118" s="93"/>
    </row>
    <row r="119" spans="1:6">
      <c r="A119" s="63" t="s">
        <v>166</v>
      </c>
      <c r="B119" s="13" t="s">
        <v>396</v>
      </c>
      <c r="C119" s="13" t="s">
        <v>280</v>
      </c>
      <c r="D119" s="120">
        <v>1</v>
      </c>
      <c r="E119" s="127"/>
      <c r="F119" s="127"/>
    </row>
    <row r="120" spans="1:6">
      <c r="A120" s="63" t="s">
        <v>330</v>
      </c>
      <c r="B120" s="13" t="s">
        <v>397</v>
      </c>
      <c r="C120" s="13" t="s">
        <v>280</v>
      </c>
      <c r="D120" s="120">
        <v>1</v>
      </c>
      <c r="E120" s="142"/>
      <c r="F120" s="142"/>
    </row>
    <row r="121" spans="1:6">
      <c r="A121" s="150" t="s">
        <v>332</v>
      </c>
      <c r="B121" s="151" t="s">
        <v>398</v>
      </c>
      <c r="C121" s="151" t="s">
        <v>280</v>
      </c>
      <c r="D121" s="152">
        <v>0</v>
      </c>
      <c r="E121" s="142"/>
      <c r="F121" s="142"/>
    </row>
    <row r="122" spans="1:6">
      <c r="A122" s="153">
        <v>4</v>
      </c>
      <c r="B122" s="1005" t="s">
        <v>399</v>
      </c>
      <c r="C122" s="1005"/>
      <c r="D122" s="154"/>
      <c r="E122" s="155"/>
      <c r="F122" s="155"/>
    </row>
    <row r="123" spans="1:6">
      <c r="A123" s="144" t="s">
        <v>172</v>
      </c>
      <c r="B123" s="145" t="s">
        <v>400</v>
      </c>
      <c r="C123" s="10" t="s">
        <v>256</v>
      </c>
      <c r="D123" s="156">
        <v>330</v>
      </c>
      <c r="E123" s="93"/>
      <c r="F123" s="93"/>
    </row>
    <row r="124" spans="1:6">
      <c r="A124" s="63" t="s">
        <v>179</v>
      </c>
      <c r="B124" s="66" t="s">
        <v>401</v>
      </c>
      <c r="C124" s="13" t="s">
        <v>256</v>
      </c>
      <c r="D124" s="157">
        <v>0</v>
      </c>
      <c r="E124" s="93"/>
      <c r="F124" s="93"/>
    </row>
    <row r="125" spans="1:6">
      <c r="A125" s="63" t="s">
        <v>183</v>
      </c>
      <c r="B125" s="66" t="s">
        <v>402</v>
      </c>
      <c r="C125" s="13" t="s">
        <v>256</v>
      </c>
      <c r="D125" s="157">
        <v>0</v>
      </c>
      <c r="E125" s="93"/>
      <c r="F125" s="93"/>
    </row>
    <row r="126" spans="1:6">
      <c r="A126" s="63" t="s">
        <v>403</v>
      </c>
      <c r="B126" s="66" t="s">
        <v>404</v>
      </c>
      <c r="C126" s="13" t="s">
        <v>256</v>
      </c>
      <c r="D126" s="157">
        <v>0</v>
      </c>
      <c r="E126" s="93"/>
      <c r="F126" s="93"/>
    </row>
    <row r="127" spans="1:6">
      <c r="A127" s="150" t="s">
        <v>405</v>
      </c>
      <c r="B127" s="158" t="s">
        <v>406</v>
      </c>
      <c r="C127" s="151" t="s">
        <v>256</v>
      </c>
      <c r="D127" s="159">
        <v>0</v>
      </c>
      <c r="E127" s="93"/>
      <c r="F127" s="93"/>
    </row>
    <row r="128" spans="1:6">
      <c r="A128" s="153">
        <v>5</v>
      </c>
      <c r="B128" s="1005" t="s">
        <v>407</v>
      </c>
      <c r="C128" s="1005"/>
      <c r="D128" s="160"/>
      <c r="E128" s="155"/>
      <c r="F128" s="155"/>
    </row>
    <row r="129" spans="1:6">
      <c r="A129" s="144" t="s">
        <v>188</v>
      </c>
      <c r="B129" s="145" t="s">
        <v>408</v>
      </c>
      <c r="C129" s="10" t="s">
        <v>256</v>
      </c>
      <c r="D129" s="156">
        <v>11.3</v>
      </c>
      <c r="E129" s="93"/>
      <c r="F129" s="93"/>
    </row>
    <row r="130" spans="1:6">
      <c r="A130" s="63" t="s">
        <v>190</v>
      </c>
      <c r="B130" s="66" t="s">
        <v>401</v>
      </c>
      <c r="C130" s="13" t="s">
        <v>256</v>
      </c>
      <c r="D130" s="157">
        <v>0</v>
      </c>
      <c r="E130" s="93"/>
      <c r="F130" s="93"/>
    </row>
    <row r="131" spans="1:6">
      <c r="A131" s="63" t="s">
        <v>337</v>
      </c>
      <c r="B131" s="66" t="s">
        <v>402</v>
      </c>
      <c r="C131" s="13" t="s">
        <v>256</v>
      </c>
      <c r="D131" s="157">
        <v>0</v>
      </c>
      <c r="E131" s="93"/>
      <c r="F131" s="93"/>
    </row>
    <row r="132" spans="1:6">
      <c r="A132" s="63" t="s">
        <v>339</v>
      </c>
      <c r="B132" s="66" t="s">
        <v>404</v>
      </c>
      <c r="C132" s="13" t="s">
        <v>256</v>
      </c>
      <c r="D132" s="157">
        <v>0</v>
      </c>
      <c r="E132" s="93"/>
      <c r="F132" s="93"/>
    </row>
    <row r="133" spans="1:6">
      <c r="A133" s="63" t="s">
        <v>409</v>
      </c>
      <c r="B133" s="66" t="s">
        <v>406</v>
      </c>
      <c r="C133" s="13" t="s">
        <v>256</v>
      </c>
      <c r="D133" s="157">
        <v>0</v>
      </c>
      <c r="E133" s="93"/>
      <c r="F133" s="93"/>
    </row>
    <row r="134" spans="1:6">
      <c r="A134" s="161">
        <v>6</v>
      </c>
      <c r="B134" s="1005" t="s">
        <v>410</v>
      </c>
      <c r="C134" s="1005"/>
      <c r="D134" s="162"/>
      <c r="E134" s="92"/>
      <c r="F134" s="92"/>
    </row>
    <row r="135" spans="1:6">
      <c r="A135" s="63" t="s">
        <v>198</v>
      </c>
      <c r="B135" s="66" t="s">
        <v>411</v>
      </c>
      <c r="C135" s="13" t="s">
        <v>412</v>
      </c>
      <c r="D135" s="157">
        <v>0</v>
      </c>
      <c r="E135" s="92"/>
      <c r="F135" s="92"/>
    </row>
    <row r="136" spans="1:6">
      <c r="A136" s="63" t="s">
        <v>200</v>
      </c>
      <c r="B136" s="66" t="s">
        <v>413</v>
      </c>
      <c r="C136" s="13" t="s">
        <v>412</v>
      </c>
      <c r="D136" s="157">
        <v>0</v>
      </c>
      <c r="E136" s="92"/>
      <c r="F136" s="92"/>
    </row>
    <row r="137" spans="1:6">
      <c r="A137" s="63" t="s">
        <v>202</v>
      </c>
      <c r="B137" s="66" t="s">
        <v>414</v>
      </c>
      <c r="C137" s="13" t="s">
        <v>412</v>
      </c>
      <c r="D137" s="157">
        <v>0</v>
      </c>
      <c r="E137" s="92"/>
      <c r="F137" s="92"/>
    </row>
    <row r="138" spans="1:6" ht="15.75" thickBot="1">
      <c r="A138" s="107" t="s">
        <v>258</v>
      </c>
      <c r="B138" s="122" t="s">
        <v>415</v>
      </c>
      <c r="C138" s="108" t="s">
        <v>412</v>
      </c>
      <c r="D138" s="163">
        <v>0</v>
      </c>
      <c r="E138" s="92"/>
      <c r="F138" s="92"/>
    </row>
    <row r="139" spans="1:6" ht="15.75" thickBot="1">
      <c r="A139" s="1006" t="s">
        <v>416</v>
      </c>
      <c r="B139" s="1007"/>
      <c r="C139" s="1007"/>
      <c r="D139" s="1008"/>
      <c r="E139" s="92"/>
      <c r="F139" s="92"/>
    </row>
    <row r="140" spans="1:6">
      <c r="A140" s="143" t="s">
        <v>348</v>
      </c>
      <c r="B140" s="117" t="s">
        <v>417</v>
      </c>
      <c r="C140" s="131" t="s">
        <v>163</v>
      </c>
      <c r="D140" s="105">
        <v>0</v>
      </c>
      <c r="E140" s="92"/>
      <c r="F140" s="92"/>
    </row>
    <row r="141" spans="1:6">
      <c r="A141" s="63" t="s">
        <v>352</v>
      </c>
      <c r="B141" s="13" t="s">
        <v>418</v>
      </c>
      <c r="C141" s="13" t="s">
        <v>280</v>
      </c>
      <c r="D141" s="147">
        <v>0</v>
      </c>
      <c r="E141" s="92"/>
      <c r="F141" s="92"/>
    </row>
    <row r="142" spans="1:6">
      <c r="A142" s="150" t="s">
        <v>301</v>
      </c>
      <c r="B142" s="151" t="s">
        <v>419</v>
      </c>
      <c r="C142" s="151" t="s">
        <v>280</v>
      </c>
      <c r="D142" s="152">
        <v>0</v>
      </c>
      <c r="E142" s="92"/>
      <c r="F142" s="92"/>
    </row>
    <row r="143" spans="1:6">
      <c r="A143" s="153" t="s">
        <v>365</v>
      </c>
      <c r="B143" s="1005" t="s">
        <v>420</v>
      </c>
      <c r="C143" s="1005"/>
      <c r="D143" s="154"/>
      <c r="E143" s="92"/>
      <c r="F143" s="92"/>
    </row>
    <row r="144" spans="1:6">
      <c r="A144" s="144" t="s">
        <v>166</v>
      </c>
      <c r="B144" s="145" t="s">
        <v>400</v>
      </c>
      <c r="C144" s="10" t="s">
        <v>256</v>
      </c>
      <c r="D144" s="156">
        <v>0</v>
      </c>
      <c r="E144" s="92"/>
      <c r="F144" s="92"/>
    </row>
    <row r="145" spans="1:6">
      <c r="A145" s="63" t="s">
        <v>330</v>
      </c>
      <c r="B145" s="66" t="s">
        <v>401</v>
      </c>
      <c r="C145" s="13" t="s">
        <v>256</v>
      </c>
      <c r="D145" s="157">
        <v>0</v>
      </c>
      <c r="E145" s="92"/>
      <c r="F145" s="92"/>
    </row>
    <row r="146" spans="1:6">
      <c r="A146" s="63" t="s">
        <v>332</v>
      </c>
      <c r="B146" s="66" t="s">
        <v>421</v>
      </c>
      <c r="C146" s="13" t="s">
        <v>256</v>
      </c>
      <c r="D146" s="157">
        <v>0</v>
      </c>
      <c r="E146" s="92"/>
      <c r="F146" s="92"/>
    </row>
    <row r="147" spans="1:6">
      <c r="A147" s="153" t="s">
        <v>170</v>
      </c>
      <c r="B147" s="1005" t="s">
        <v>422</v>
      </c>
      <c r="C147" s="1005"/>
      <c r="D147" s="160"/>
      <c r="E147" s="92"/>
      <c r="F147" s="92"/>
    </row>
    <row r="148" spans="1:6">
      <c r="A148" s="144" t="s">
        <v>172</v>
      </c>
      <c r="B148" s="145" t="s">
        <v>408</v>
      </c>
      <c r="C148" s="10" t="s">
        <v>256</v>
      </c>
      <c r="D148" s="156">
        <v>0</v>
      </c>
      <c r="E148" s="92"/>
      <c r="F148" s="92"/>
    </row>
    <row r="149" spans="1:6">
      <c r="A149" s="63" t="s">
        <v>179</v>
      </c>
      <c r="B149" s="66" t="s">
        <v>401</v>
      </c>
      <c r="C149" s="13" t="s">
        <v>256</v>
      </c>
      <c r="D149" s="157">
        <v>0</v>
      </c>
      <c r="E149" s="92"/>
      <c r="F149" s="92"/>
    </row>
    <row r="150" spans="1:6" ht="15.75" thickBot="1">
      <c r="A150" s="107" t="s">
        <v>183</v>
      </c>
      <c r="B150" s="122" t="s">
        <v>421</v>
      </c>
      <c r="C150" s="108" t="s">
        <v>256</v>
      </c>
      <c r="D150" s="163">
        <v>0</v>
      </c>
      <c r="E150" s="92"/>
      <c r="F150" s="92"/>
    </row>
    <row r="151" spans="1:6" ht="15.75" thickBot="1">
      <c r="A151" s="1006" t="s">
        <v>423</v>
      </c>
      <c r="B151" s="1007"/>
      <c r="C151" s="1007"/>
      <c r="D151" s="1008"/>
      <c r="E151" s="164"/>
      <c r="F151" s="164"/>
    </row>
    <row r="152" spans="1:6">
      <c r="A152" s="165">
        <v>1</v>
      </c>
      <c r="B152" s="166" t="s">
        <v>424</v>
      </c>
      <c r="C152" s="90" t="s">
        <v>163</v>
      </c>
      <c r="D152" s="105">
        <v>0</v>
      </c>
      <c r="E152" s="164"/>
      <c r="F152" s="164"/>
    </row>
    <row r="153" spans="1:6">
      <c r="A153" s="144" t="s">
        <v>286</v>
      </c>
      <c r="B153" s="167" t="s">
        <v>425</v>
      </c>
      <c r="C153" s="138" t="s">
        <v>187</v>
      </c>
      <c r="D153" s="168">
        <v>0</v>
      </c>
      <c r="E153" s="164"/>
      <c r="F153" s="164"/>
    </row>
    <row r="154" spans="1:6">
      <c r="A154" s="63" t="s">
        <v>296</v>
      </c>
      <c r="B154" s="169" t="s">
        <v>426</v>
      </c>
      <c r="C154" s="170" t="s">
        <v>427</v>
      </c>
      <c r="D154" s="61">
        <v>0</v>
      </c>
      <c r="E154" s="164"/>
      <c r="F154" s="164"/>
    </row>
    <row r="155" spans="1:6">
      <c r="A155" s="144" t="s">
        <v>298</v>
      </c>
      <c r="B155" s="31" t="s">
        <v>428</v>
      </c>
      <c r="C155" s="13" t="s">
        <v>280</v>
      </c>
      <c r="D155" s="120">
        <v>0</v>
      </c>
      <c r="E155" s="164"/>
      <c r="F155" s="164"/>
    </row>
    <row r="156" spans="1:6">
      <c r="A156" s="171">
        <v>2</v>
      </c>
      <c r="B156" s="1005" t="s">
        <v>429</v>
      </c>
      <c r="C156" s="1005"/>
      <c r="D156" s="172"/>
      <c r="E156" s="164"/>
      <c r="F156" s="164"/>
    </row>
    <row r="157" spans="1:6">
      <c r="A157" s="144" t="s">
        <v>301</v>
      </c>
      <c r="B157" s="173" t="s">
        <v>430</v>
      </c>
      <c r="C157" s="10" t="s">
        <v>163</v>
      </c>
      <c r="D157" s="61">
        <v>0</v>
      </c>
      <c r="E157" s="155"/>
      <c r="F157" s="155"/>
    </row>
    <row r="158" spans="1:6">
      <c r="A158" s="63" t="s">
        <v>355</v>
      </c>
      <c r="B158" s="167" t="s">
        <v>431</v>
      </c>
      <c r="C158" s="138" t="s">
        <v>187</v>
      </c>
      <c r="D158" s="168">
        <v>0</v>
      </c>
      <c r="E158" s="142"/>
      <c r="F158" s="142"/>
    </row>
    <row r="159" spans="1:6">
      <c r="A159" s="144" t="s">
        <v>357</v>
      </c>
      <c r="B159" s="169" t="s">
        <v>432</v>
      </c>
      <c r="C159" s="170" t="s">
        <v>427</v>
      </c>
      <c r="D159" s="61">
        <v>0</v>
      </c>
      <c r="E159" s="92"/>
      <c r="F159" s="92"/>
    </row>
    <row r="160" spans="1:6">
      <c r="A160" s="63" t="s">
        <v>359</v>
      </c>
      <c r="B160" s="31" t="s">
        <v>433</v>
      </c>
      <c r="C160" s="13" t="s">
        <v>280</v>
      </c>
      <c r="D160" s="120">
        <v>0</v>
      </c>
      <c r="E160" s="92"/>
      <c r="F160" s="92"/>
    </row>
    <row r="161" spans="1:6">
      <c r="A161" s="161">
        <v>3</v>
      </c>
      <c r="B161" s="1005" t="s">
        <v>434</v>
      </c>
      <c r="C161" s="1005"/>
      <c r="D161" s="174"/>
      <c r="E161" s="92"/>
      <c r="F161" s="92"/>
    </row>
    <row r="162" spans="1:6">
      <c r="A162" s="63" t="s">
        <v>166</v>
      </c>
      <c r="B162" s="167" t="s">
        <v>435</v>
      </c>
      <c r="C162" s="13" t="s">
        <v>163</v>
      </c>
      <c r="D162" s="61">
        <v>0</v>
      </c>
      <c r="E162" s="92"/>
      <c r="F162" s="92"/>
    </row>
    <row r="163" spans="1:6">
      <c r="A163" s="63" t="s">
        <v>330</v>
      </c>
      <c r="B163" s="167" t="s">
        <v>436</v>
      </c>
      <c r="C163" s="138" t="s">
        <v>187</v>
      </c>
      <c r="D163" s="168">
        <v>0</v>
      </c>
      <c r="E163" s="92"/>
      <c r="F163" s="92"/>
    </row>
    <row r="164" spans="1:6">
      <c r="A164" s="63" t="s">
        <v>332</v>
      </c>
      <c r="B164" s="169" t="s">
        <v>437</v>
      </c>
      <c r="C164" s="170" t="s">
        <v>427</v>
      </c>
      <c r="D164" s="61">
        <v>0</v>
      </c>
      <c r="E164" s="92"/>
      <c r="F164" s="92"/>
    </row>
    <row r="165" spans="1:6">
      <c r="A165" s="63" t="s">
        <v>438</v>
      </c>
      <c r="B165" s="31" t="s">
        <v>439</v>
      </c>
      <c r="C165" s="13" t="s">
        <v>280</v>
      </c>
      <c r="D165" s="120">
        <v>0</v>
      </c>
      <c r="E165" s="92"/>
      <c r="F165" s="92"/>
    </row>
    <row r="166" spans="1:6">
      <c r="A166" s="13">
        <v>4</v>
      </c>
      <c r="B166" s="1016" t="s">
        <v>440</v>
      </c>
      <c r="C166" s="1017"/>
      <c r="D166" s="154"/>
      <c r="E166" s="92"/>
      <c r="F166" s="92"/>
    </row>
    <row r="167" spans="1:6">
      <c r="A167" s="13" t="s">
        <v>172</v>
      </c>
      <c r="B167" s="31" t="s">
        <v>441</v>
      </c>
      <c r="C167" s="13" t="s">
        <v>163</v>
      </c>
      <c r="D167" s="61">
        <v>0</v>
      </c>
      <c r="E167" s="92"/>
      <c r="F167" s="92"/>
    </row>
    <row r="168" spans="1:6">
      <c r="A168" s="13" t="s">
        <v>179</v>
      </c>
      <c r="B168" s="31" t="s">
        <v>442</v>
      </c>
      <c r="C168" s="13" t="s">
        <v>187</v>
      </c>
      <c r="D168" s="61">
        <v>0</v>
      </c>
      <c r="E168" s="92"/>
      <c r="F168" s="92"/>
    </row>
    <row r="169" spans="1:6">
      <c r="A169" s="13" t="s">
        <v>183</v>
      </c>
      <c r="B169" s="31" t="s">
        <v>443</v>
      </c>
      <c r="C169" s="13" t="s">
        <v>444</v>
      </c>
      <c r="D169" s="61">
        <v>0</v>
      </c>
      <c r="E169" s="92"/>
      <c r="F169" s="92"/>
    </row>
    <row r="170" spans="1:6">
      <c r="A170" s="13" t="s">
        <v>403</v>
      </c>
      <c r="B170" s="31" t="s">
        <v>445</v>
      </c>
      <c r="C170" s="13" t="s">
        <v>280</v>
      </c>
      <c r="D170" s="120">
        <v>0</v>
      </c>
      <c r="E170" s="92"/>
      <c r="F170" s="92"/>
    </row>
    <row r="171" spans="1:6">
      <c r="A171" s="13">
        <v>5</v>
      </c>
      <c r="B171" s="1015" t="s">
        <v>446</v>
      </c>
      <c r="C171" s="1015"/>
      <c r="D171" s="133"/>
      <c r="E171" s="92"/>
      <c r="F171" s="92"/>
    </row>
    <row r="172" spans="1:6">
      <c r="A172" s="13" t="s">
        <v>188</v>
      </c>
      <c r="B172" s="167" t="s">
        <v>447</v>
      </c>
      <c r="C172" s="13" t="s">
        <v>163</v>
      </c>
      <c r="D172" s="61">
        <v>0</v>
      </c>
      <c r="E172" s="92"/>
      <c r="F172" s="92"/>
    </row>
    <row r="173" spans="1:6">
      <c r="A173" s="63" t="s">
        <v>190</v>
      </c>
      <c r="B173" s="167" t="s">
        <v>448</v>
      </c>
      <c r="C173" s="138" t="s">
        <v>187</v>
      </c>
      <c r="D173" s="168">
        <v>0</v>
      </c>
      <c r="E173" s="92"/>
      <c r="F173" s="92"/>
    </row>
    <row r="174" spans="1:6">
      <c r="A174" s="144" t="s">
        <v>337</v>
      </c>
      <c r="B174" s="169" t="s">
        <v>449</v>
      </c>
      <c r="C174" s="170" t="s">
        <v>427</v>
      </c>
      <c r="D174" s="61">
        <v>0</v>
      </c>
      <c r="E174" s="92"/>
      <c r="F174" s="92"/>
    </row>
    <row r="175" spans="1:6">
      <c r="A175" s="63" t="s">
        <v>339</v>
      </c>
      <c r="B175" s="31" t="s">
        <v>450</v>
      </c>
      <c r="C175" s="13" t="s">
        <v>280</v>
      </c>
      <c r="D175" s="120">
        <v>0</v>
      </c>
      <c r="E175" s="92"/>
      <c r="F175" s="92"/>
    </row>
    <row r="176" spans="1:6">
      <c r="A176" s="153">
        <v>6</v>
      </c>
      <c r="B176" s="1005" t="s">
        <v>451</v>
      </c>
      <c r="C176" s="1005"/>
      <c r="D176" s="174"/>
      <c r="E176" s="92"/>
      <c r="F176" s="92"/>
    </row>
    <row r="177" spans="1:6">
      <c r="A177" s="63" t="s">
        <v>198</v>
      </c>
      <c r="B177" s="175" t="s">
        <v>452</v>
      </c>
      <c r="C177" s="13" t="s">
        <v>163</v>
      </c>
      <c r="D177" s="61">
        <v>0</v>
      </c>
      <c r="E177" s="92"/>
      <c r="F177" s="92"/>
    </row>
    <row r="178" spans="1:6">
      <c r="A178" s="63" t="s">
        <v>200</v>
      </c>
      <c r="B178" s="14" t="s">
        <v>453</v>
      </c>
      <c r="C178" s="138" t="s">
        <v>187</v>
      </c>
      <c r="D178" s="168">
        <v>0</v>
      </c>
      <c r="E178" s="92"/>
      <c r="F178" s="92"/>
    </row>
    <row r="179" spans="1:6">
      <c r="A179" s="63" t="s">
        <v>202</v>
      </c>
      <c r="B179" s="14" t="s">
        <v>454</v>
      </c>
      <c r="C179" s="10" t="s">
        <v>427</v>
      </c>
      <c r="D179" s="61">
        <v>0</v>
      </c>
      <c r="E179" s="92"/>
      <c r="F179" s="92"/>
    </row>
    <row r="180" spans="1:6">
      <c r="A180" s="63" t="s">
        <v>258</v>
      </c>
      <c r="B180" s="30" t="s">
        <v>455</v>
      </c>
      <c r="C180" s="170" t="s">
        <v>427</v>
      </c>
      <c r="D180" s="61">
        <v>0</v>
      </c>
      <c r="E180" s="92"/>
      <c r="F180" s="92"/>
    </row>
    <row r="181" spans="1:6">
      <c r="A181" s="63" t="s">
        <v>456</v>
      </c>
      <c r="B181" s="31" t="s">
        <v>428</v>
      </c>
      <c r="C181" s="13" t="s">
        <v>280</v>
      </c>
      <c r="D181" s="120">
        <v>0</v>
      </c>
      <c r="E181" s="92"/>
      <c r="F181" s="92"/>
    </row>
    <row r="182" spans="1:6">
      <c r="A182" s="153">
        <v>7</v>
      </c>
      <c r="B182" s="1005" t="s">
        <v>457</v>
      </c>
      <c r="C182" s="1005"/>
      <c r="D182" s="160"/>
      <c r="E182" s="92"/>
      <c r="F182" s="92"/>
    </row>
    <row r="183" spans="1:6">
      <c r="A183" s="80" t="s">
        <v>261</v>
      </c>
      <c r="B183" s="175" t="s">
        <v>458</v>
      </c>
      <c r="C183" s="13" t="s">
        <v>163</v>
      </c>
      <c r="D183" s="61">
        <v>0</v>
      </c>
      <c r="E183" s="92"/>
      <c r="F183" s="92"/>
    </row>
    <row r="184" spans="1:6">
      <c r="A184" s="80" t="s">
        <v>262</v>
      </c>
      <c r="B184" s="14" t="s">
        <v>459</v>
      </c>
      <c r="C184" s="138" t="s">
        <v>187</v>
      </c>
      <c r="D184" s="168">
        <v>0</v>
      </c>
      <c r="E184" s="92"/>
      <c r="F184" s="92"/>
    </row>
    <row r="185" spans="1:6">
      <c r="A185" s="80" t="s">
        <v>263</v>
      </c>
      <c r="B185" s="14" t="s">
        <v>460</v>
      </c>
      <c r="C185" s="10" t="s">
        <v>427</v>
      </c>
      <c r="D185" s="61">
        <v>0</v>
      </c>
      <c r="E185" s="92"/>
      <c r="F185" s="92"/>
    </row>
    <row r="186" spans="1:6">
      <c r="A186" s="80" t="s">
        <v>461</v>
      </c>
      <c r="B186" s="14" t="s">
        <v>462</v>
      </c>
      <c r="C186" s="10" t="s">
        <v>427</v>
      </c>
      <c r="D186" s="61">
        <v>0</v>
      </c>
      <c r="E186" s="92"/>
      <c r="F186" s="92"/>
    </row>
    <row r="187" spans="1:6">
      <c r="A187" s="80" t="s">
        <v>463</v>
      </c>
      <c r="B187" s="14" t="s">
        <v>464</v>
      </c>
      <c r="C187" s="10" t="s">
        <v>427</v>
      </c>
      <c r="D187" s="61">
        <v>0</v>
      </c>
      <c r="E187" s="92"/>
      <c r="F187" s="92"/>
    </row>
    <row r="188" spans="1:6">
      <c r="A188" s="80" t="s">
        <v>465</v>
      </c>
      <c r="B188" s="14" t="s">
        <v>455</v>
      </c>
      <c r="C188" s="10" t="s">
        <v>427</v>
      </c>
      <c r="D188" s="61">
        <v>0</v>
      </c>
      <c r="E188" s="92"/>
      <c r="F188" s="92"/>
    </row>
    <row r="189" spans="1:6" ht="15.75" thickBot="1">
      <c r="A189" s="107" t="s">
        <v>466</v>
      </c>
      <c r="B189" s="176" t="s">
        <v>428</v>
      </c>
      <c r="C189" s="108" t="s">
        <v>280</v>
      </c>
      <c r="D189" s="124">
        <v>0</v>
      </c>
      <c r="E189" s="92"/>
      <c r="F189" s="92"/>
    </row>
    <row r="190" spans="1:6" ht="15.75" thickBot="1">
      <c r="A190" s="1012" t="s">
        <v>467</v>
      </c>
      <c r="B190" s="1013"/>
      <c r="C190" s="1013"/>
      <c r="D190" s="1014"/>
      <c r="E190" s="155"/>
      <c r="F190" s="155"/>
    </row>
    <row r="191" spans="1:6">
      <c r="A191" s="165"/>
      <c r="B191" s="177" t="s">
        <v>468</v>
      </c>
      <c r="C191" s="131" t="s">
        <v>280</v>
      </c>
      <c r="D191" s="178">
        <f>SUM(D192:D196)</f>
        <v>0</v>
      </c>
      <c r="E191" s="155"/>
      <c r="F191" s="155"/>
    </row>
    <row r="192" spans="1:6">
      <c r="A192" s="63">
        <v>1</v>
      </c>
      <c r="B192" s="66" t="s">
        <v>469</v>
      </c>
      <c r="C192" s="139" t="s">
        <v>280</v>
      </c>
      <c r="D192" s="179">
        <v>0</v>
      </c>
      <c r="E192" s="155"/>
      <c r="F192" s="155"/>
    </row>
    <row r="193" spans="1:6">
      <c r="A193" s="63">
        <v>2</v>
      </c>
      <c r="B193" s="66" t="s">
        <v>470</v>
      </c>
      <c r="C193" s="139" t="s">
        <v>280</v>
      </c>
      <c r="D193" s="179">
        <v>0</v>
      </c>
      <c r="E193" s="93"/>
      <c r="F193" s="93"/>
    </row>
    <row r="194" spans="1:6">
      <c r="A194" s="63">
        <v>3</v>
      </c>
      <c r="B194" s="66" t="s">
        <v>471</v>
      </c>
      <c r="C194" s="139" t="s">
        <v>280</v>
      </c>
      <c r="D194" s="179">
        <v>0</v>
      </c>
      <c r="E194" s="93"/>
      <c r="F194" s="93"/>
    </row>
    <row r="195" spans="1:6">
      <c r="A195" s="63">
        <v>4</v>
      </c>
      <c r="B195" s="66" t="s">
        <v>472</v>
      </c>
      <c r="C195" s="139" t="s">
        <v>280</v>
      </c>
      <c r="D195" s="179">
        <v>0</v>
      </c>
      <c r="E195" s="93"/>
      <c r="F195" s="93"/>
    </row>
    <row r="196" spans="1:6">
      <c r="A196" s="63">
        <v>5</v>
      </c>
      <c r="B196" s="66" t="s">
        <v>473</v>
      </c>
      <c r="C196" s="139" t="s">
        <v>280</v>
      </c>
      <c r="D196" s="180">
        <f>SUM(D197:D201)</f>
        <v>0</v>
      </c>
      <c r="E196" s="93"/>
      <c r="F196" s="93"/>
    </row>
    <row r="197" spans="1:6">
      <c r="A197" s="82" t="s">
        <v>188</v>
      </c>
      <c r="B197" s="68" t="s">
        <v>474</v>
      </c>
      <c r="C197" s="138" t="s">
        <v>280</v>
      </c>
      <c r="D197" s="181">
        <v>0</v>
      </c>
      <c r="E197" s="93"/>
      <c r="F197" s="93"/>
    </row>
    <row r="198" spans="1:6">
      <c r="A198" s="82" t="s">
        <v>190</v>
      </c>
      <c r="B198" s="68" t="s">
        <v>475</v>
      </c>
      <c r="C198" s="138" t="s">
        <v>280</v>
      </c>
      <c r="D198" s="181">
        <v>0</v>
      </c>
      <c r="E198" s="93"/>
      <c r="F198" s="93"/>
    </row>
    <row r="199" spans="1:6">
      <c r="A199" s="82" t="s">
        <v>337</v>
      </c>
      <c r="B199" s="68" t="s">
        <v>476</v>
      </c>
      <c r="C199" s="138" t="s">
        <v>280</v>
      </c>
      <c r="D199" s="181">
        <v>0</v>
      </c>
      <c r="E199" s="93"/>
      <c r="F199" s="93"/>
    </row>
    <row r="200" spans="1:6">
      <c r="A200" s="82" t="s">
        <v>339</v>
      </c>
      <c r="B200" s="68" t="s">
        <v>477</v>
      </c>
      <c r="C200" s="138" t="s">
        <v>280</v>
      </c>
      <c r="D200" s="181">
        <v>0</v>
      </c>
      <c r="E200" s="93"/>
      <c r="F200" s="93"/>
    </row>
    <row r="201" spans="1:6" ht="15.75" thickBot="1">
      <c r="A201" s="182" t="s">
        <v>409</v>
      </c>
      <c r="B201" s="84" t="s">
        <v>478</v>
      </c>
      <c r="C201" s="183" t="s">
        <v>280</v>
      </c>
      <c r="D201" s="184">
        <v>0</v>
      </c>
      <c r="E201" s="93"/>
      <c r="F201" s="93"/>
    </row>
    <row r="202" spans="1:6" ht="15.75" thickBot="1">
      <c r="A202" s="1009" t="s">
        <v>479</v>
      </c>
      <c r="B202" s="1010"/>
      <c r="C202" s="1010"/>
      <c r="D202" s="1011"/>
      <c r="E202" s="185"/>
      <c r="F202" s="185"/>
    </row>
    <row r="203" spans="1:6">
      <c r="A203" s="186">
        <v>1</v>
      </c>
      <c r="B203" s="187" t="s">
        <v>480</v>
      </c>
      <c r="C203" s="187" t="s">
        <v>481</v>
      </c>
      <c r="D203" s="188">
        <v>400</v>
      </c>
      <c r="E203" s="189"/>
      <c r="F203" s="189"/>
    </row>
    <row r="204" spans="1:6">
      <c r="A204" s="190">
        <v>2</v>
      </c>
      <c r="B204" s="191" t="s">
        <v>482</v>
      </c>
      <c r="C204" s="191" t="s">
        <v>280</v>
      </c>
      <c r="D204" s="192">
        <v>43</v>
      </c>
      <c r="E204" s="189"/>
      <c r="F204" s="189"/>
    </row>
    <row r="205" spans="1:6">
      <c r="A205" s="190">
        <v>3</v>
      </c>
      <c r="B205" s="191" t="s">
        <v>483</v>
      </c>
      <c r="C205" s="191" t="s">
        <v>280</v>
      </c>
      <c r="D205" s="193">
        <f>SUM(D206,D209,D210)</f>
        <v>35</v>
      </c>
      <c r="E205" s="189"/>
      <c r="F205" s="189"/>
    </row>
    <row r="206" spans="1:6">
      <c r="A206" s="190" t="s">
        <v>166</v>
      </c>
      <c r="B206" s="191" t="s">
        <v>484</v>
      </c>
      <c r="C206" s="191" t="s">
        <v>280</v>
      </c>
      <c r="D206" s="193">
        <f>SUM(D207,D208)</f>
        <v>33</v>
      </c>
      <c r="E206" s="194"/>
      <c r="F206" s="194"/>
    </row>
    <row r="207" spans="1:6">
      <c r="A207" s="195" t="s">
        <v>168</v>
      </c>
      <c r="B207" s="196" t="s">
        <v>485</v>
      </c>
      <c r="C207" s="197" t="s">
        <v>280</v>
      </c>
      <c r="D207" s="198">
        <v>31</v>
      </c>
      <c r="E207" s="199"/>
      <c r="F207" s="199"/>
    </row>
    <row r="208" spans="1:6">
      <c r="A208" s="195" t="s">
        <v>486</v>
      </c>
      <c r="B208" s="196" t="s">
        <v>487</v>
      </c>
      <c r="C208" s="197" t="s">
        <v>280</v>
      </c>
      <c r="D208" s="198">
        <v>2</v>
      </c>
      <c r="E208" s="199"/>
      <c r="F208" s="199"/>
    </row>
    <row r="209" spans="1:6">
      <c r="A209" s="190" t="s">
        <v>330</v>
      </c>
      <c r="B209" s="191" t="s">
        <v>488</v>
      </c>
      <c r="C209" s="191" t="s">
        <v>280</v>
      </c>
      <c r="D209" s="192">
        <v>2</v>
      </c>
      <c r="E209" s="189"/>
      <c r="F209" s="189"/>
    </row>
    <row r="210" spans="1:6" ht="15.75" thickBot="1">
      <c r="A210" s="200" t="s">
        <v>332</v>
      </c>
      <c r="B210" s="201" t="s">
        <v>489</v>
      </c>
      <c r="C210" s="201" t="s">
        <v>280</v>
      </c>
      <c r="D210" s="202">
        <v>0</v>
      </c>
      <c r="E210" s="189"/>
      <c r="F210" s="189"/>
    </row>
    <row r="211" spans="1:6">
      <c r="A211" s="203"/>
      <c r="B211" s="203"/>
      <c r="C211" s="203"/>
      <c r="D211" s="204"/>
      <c r="E211" s="189"/>
      <c r="F211" s="189"/>
    </row>
    <row r="214" spans="1:6">
      <c r="B214" s="205"/>
    </row>
    <row r="215" spans="1:6">
      <c r="A215" s="206"/>
    </row>
    <row r="216" spans="1:6">
      <c r="A216" s="206"/>
      <c r="B216" s="207"/>
    </row>
  </sheetData>
  <sheetProtection password="F757" sheet="1" objects="1" scenarios="1"/>
  <mergeCells count="27"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  <mergeCell ref="B161:C161"/>
    <mergeCell ref="A10:D10"/>
    <mergeCell ref="A31:D31"/>
    <mergeCell ref="A36:D36"/>
    <mergeCell ref="A55:D55"/>
    <mergeCell ref="B147:C147"/>
    <mergeCell ref="A1:D1"/>
    <mergeCell ref="A2:D2"/>
    <mergeCell ref="A3:D3"/>
    <mergeCell ref="A5:D5"/>
    <mergeCell ref="B8:D8"/>
  </mergeCells>
  <conditionalFormatting sqref="E118 E37:F37">
    <cfRule type="expression" dxfId="11" priority="3" stopIfTrue="1">
      <formula>E38=0</formula>
    </cfRule>
    <cfRule type="expression" dxfId="10" priority="5" stopIfTrue="1">
      <formula>E38&gt;0</formula>
    </cfRule>
    <cfRule type="expression" dxfId="9" priority="7" stopIfTrue="1">
      <formula>E38&lt;0</formula>
    </cfRule>
  </conditionalFormatting>
  <conditionalFormatting sqref="E119:F119 E38:F38">
    <cfRule type="cellIs" dxfId="8" priority="11" stopIfTrue="1" operator="greaterThan">
      <formula>0</formula>
    </cfRule>
    <cfRule type="cellIs" dxfId="7" priority="13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zoomScaleNormal="100" workbookViewId="0">
      <selection sqref="A1:D1"/>
    </sheetView>
  </sheetViews>
  <sheetFormatPr defaultRowHeight="15"/>
  <cols>
    <col min="1" max="1" width="6.7109375" style="208" customWidth="1"/>
    <col min="2" max="2" width="72" style="208" customWidth="1"/>
    <col min="3" max="3" width="11.42578125" style="208" customWidth="1"/>
    <col min="4" max="4" width="23.42578125" style="208" customWidth="1"/>
    <col min="5" max="5" width="9.140625" style="208"/>
    <col min="6" max="6" width="22.28515625" style="208" customWidth="1"/>
    <col min="7" max="16384" width="9.140625" style="208"/>
  </cols>
  <sheetData>
    <row r="1" spans="1:6">
      <c r="A1" s="1018" t="s">
        <v>0</v>
      </c>
      <c r="B1" s="1019"/>
      <c r="C1" s="1019"/>
      <c r="D1" s="1020"/>
    </row>
    <row r="2" spans="1:6">
      <c r="A2" s="1018" t="s">
        <v>1</v>
      </c>
      <c r="B2" s="1019"/>
      <c r="C2" s="1019"/>
      <c r="D2" s="1020"/>
    </row>
    <row r="3" spans="1:6">
      <c r="A3" s="1021"/>
      <c r="B3" s="1022"/>
      <c r="C3" s="1022"/>
      <c r="D3" s="1023"/>
    </row>
    <row r="4" spans="1:6">
      <c r="A4" s="209"/>
      <c r="B4" s="209"/>
      <c r="C4" s="209"/>
      <c r="D4" s="209"/>
    </row>
    <row r="5" spans="1:6">
      <c r="A5" s="1024" t="s">
        <v>490</v>
      </c>
      <c r="B5" s="1025"/>
      <c r="C5" s="1025"/>
      <c r="D5" s="1026"/>
    </row>
    <row r="6" spans="1:6">
      <c r="A6" s="209"/>
      <c r="B6" s="209"/>
      <c r="C6" s="209"/>
      <c r="D6" s="209"/>
    </row>
    <row r="8" spans="1:6" ht="15.75" thickBot="1">
      <c r="A8" s="210"/>
      <c r="B8" s="1027" t="s">
        <v>491</v>
      </c>
      <c r="C8" s="1027"/>
      <c r="D8" s="1027"/>
      <c r="E8" s="210"/>
    </row>
    <row r="9" spans="1:6" ht="15.75" thickBot="1">
      <c r="A9" s="211" t="s">
        <v>4</v>
      </c>
      <c r="B9" s="112" t="s">
        <v>492</v>
      </c>
      <c r="C9" s="212" t="s">
        <v>6</v>
      </c>
      <c r="D9" s="211" t="s">
        <v>493</v>
      </c>
      <c r="E9" s="213"/>
      <c r="F9" s="214"/>
    </row>
    <row r="10" spans="1:6">
      <c r="A10" s="1031" t="s">
        <v>494</v>
      </c>
      <c r="B10" s="1032"/>
      <c r="C10" s="1032"/>
      <c r="D10" s="1033"/>
      <c r="E10" s="215"/>
      <c r="F10" s="214"/>
    </row>
    <row r="11" spans="1:6">
      <c r="A11" s="216" t="s">
        <v>495</v>
      </c>
      <c r="B11" s="39" t="s">
        <v>496</v>
      </c>
      <c r="C11" s="217">
        <f>SUM(C12,C44:C53)</f>
        <v>6545.9</v>
      </c>
      <c r="D11" s="218"/>
      <c r="E11" s="215"/>
      <c r="F11" s="214"/>
    </row>
    <row r="12" spans="1:6">
      <c r="A12" s="216" t="s">
        <v>497</v>
      </c>
      <c r="B12" s="13" t="s">
        <v>498</v>
      </c>
      <c r="C12" s="219">
        <f>SUM(C13:C18,C30,C36,C43)</f>
        <v>45.2</v>
      </c>
      <c r="D12" s="218" t="s">
        <v>499</v>
      </c>
      <c r="E12" s="220"/>
      <c r="F12" s="214"/>
    </row>
    <row r="13" spans="1:6">
      <c r="A13" s="63" t="s">
        <v>348</v>
      </c>
      <c r="B13" s="39" t="s">
        <v>28</v>
      </c>
      <c r="C13" s="221">
        <v>0</v>
      </c>
      <c r="D13" s="218" t="s">
        <v>500</v>
      </c>
      <c r="E13" s="215"/>
      <c r="F13" s="214"/>
    </row>
    <row r="14" spans="1:6">
      <c r="A14" s="63" t="s">
        <v>352</v>
      </c>
      <c r="B14" s="39" t="s">
        <v>30</v>
      </c>
      <c r="C14" s="221">
        <v>4.5</v>
      </c>
      <c r="D14" s="218" t="s">
        <v>501</v>
      </c>
      <c r="E14" s="215"/>
      <c r="F14" s="214"/>
    </row>
    <row r="15" spans="1:6">
      <c r="A15" s="63" t="s">
        <v>365</v>
      </c>
      <c r="B15" s="39" t="s">
        <v>502</v>
      </c>
      <c r="C15" s="221">
        <v>0</v>
      </c>
      <c r="D15" s="218" t="s">
        <v>503</v>
      </c>
      <c r="E15" s="215"/>
      <c r="F15" s="214"/>
    </row>
    <row r="16" spans="1:6">
      <c r="A16" s="63" t="s">
        <v>170</v>
      </c>
      <c r="B16" s="39" t="s">
        <v>504</v>
      </c>
      <c r="C16" s="221">
        <v>34.9</v>
      </c>
      <c r="D16" s="1034" t="s">
        <v>505</v>
      </c>
      <c r="E16" s="215"/>
    </row>
    <row r="17" spans="1:5">
      <c r="A17" s="63" t="s">
        <v>185</v>
      </c>
      <c r="B17" s="39" t="s">
        <v>506</v>
      </c>
      <c r="C17" s="221">
        <v>0</v>
      </c>
      <c r="D17" s="1035"/>
      <c r="E17" s="215"/>
    </row>
    <row r="18" spans="1:5">
      <c r="A18" s="63" t="s">
        <v>196</v>
      </c>
      <c r="B18" s="39" t="s">
        <v>38</v>
      </c>
      <c r="C18" s="222">
        <f>SUM(C19,C29,C26)</f>
        <v>5.8000000000000007</v>
      </c>
      <c r="D18" s="218" t="s">
        <v>507</v>
      </c>
      <c r="E18" s="220"/>
    </row>
    <row r="19" spans="1:5">
      <c r="A19" s="63" t="s">
        <v>198</v>
      </c>
      <c r="B19" s="31" t="s">
        <v>508</v>
      </c>
      <c r="C19" s="223">
        <f>SUM(C20:C25)</f>
        <v>5.8000000000000007</v>
      </c>
      <c r="D19" s="218"/>
      <c r="E19" s="215"/>
    </row>
    <row r="20" spans="1:5">
      <c r="A20" s="82" t="s">
        <v>509</v>
      </c>
      <c r="B20" s="68" t="s">
        <v>510</v>
      </c>
      <c r="C20" s="224">
        <v>2.6</v>
      </c>
      <c r="D20" s="225"/>
      <c r="E20" s="226"/>
    </row>
    <row r="21" spans="1:5">
      <c r="A21" s="82" t="s">
        <v>511</v>
      </c>
      <c r="B21" s="68" t="s">
        <v>512</v>
      </c>
      <c r="C21" s="224">
        <v>0.9</v>
      </c>
      <c r="D21" s="225"/>
      <c r="E21" s="226"/>
    </row>
    <row r="22" spans="1:5">
      <c r="A22" s="82" t="s">
        <v>513</v>
      </c>
      <c r="B22" s="68" t="s">
        <v>514</v>
      </c>
      <c r="C22" s="224">
        <v>1.5</v>
      </c>
      <c r="D22" s="225"/>
      <c r="E22" s="226"/>
    </row>
    <row r="23" spans="1:5">
      <c r="A23" s="82" t="s">
        <v>515</v>
      </c>
      <c r="B23" s="68" t="s">
        <v>516</v>
      </c>
      <c r="C23" s="224">
        <v>0.4</v>
      </c>
      <c r="D23" s="225"/>
      <c r="E23" s="226"/>
    </row>
    <row r="24" spans="1:5">
      <c r="A24" s="82" t="s">
        <v>517</v>
      </c>
      <c r="B24" s="68" t="s">
        <v>518</v>
      </c>
      <c r="C24" s="224">
        <v>0.4</v>
      </c>
      <c r="D24" s="225"/>
      <c r="E24" s="226"/>
    </row>
    <row r="25" spans="1:5">
      <c r="A25" s="82" t="s">
        <v>519</v>
      </c>
      <c r="B25" s="68" t="s">
        <v>520</v>
      </c>
      <c r="C25" s="224">
        <v>0</v>
      </c>
      <c r="D25" s="225"/>
      <c r="E25" s="226"/>
    </row>
    <row r="26" spans="1:5">
      <c r="A26" s="63" t="s">
        <v>200</v>
      </c>
      <c r="B26" s="13" t="s">
        <v>521</v>
      </c>
      <c r="C26" s="227">
        <f>SUM(C27,C28)</f>
        <v>0</v>
      </c>
      <c r="D26" s="218"/>
      <c r="E26" s="215"/>
    </row>
    <row r="27" spans="1:5">
      <c r="A27" s="82" t="s">
        <v>522</v>
      </c>
      <c r="B27" s="68" t="s">
        <v>523</v>
      </c>
      <c r="C27" s="224">
        <v>0</v>
      </c>
      <c r="D27" s="225"/>
      <c r="E27" s="226"/>
    </row>
    <row r="28" spans="1:5">
      <c r="A28" s="82" t="s">
        <v>524</v>
      </c>
      <c r="B28" s="68" t="s">
        <v>518</v>
      </c>
      <c r="C28" s="224">
        <v>0</v>
      </c>
      <c r="D28" s="225"/>
      <c r="E28" s="226"/>
    </row>
    <row r="29" spans="1:5">
      <c r="A29" s="63" t="s">
        <v>202</v>
      </c>
      <c r="B29" s="13" t="s">
        <v>525</v>
      </c>
      <c r="C29" s="228">
        <v>0</v>
      </c>
      <c r="D29" s="218"/>
      <c r="E29" s="215"/>
    </row>
    <row r="30" spans="1:5">
      <c r="A30" s="63" t="s">
        <v>204</v>
      </c>
      <c r="B30" s="39" t="s">
        <v>526</v>
      </c>
      <c r="C30" s="222">
        <f>SUM(C31:C35)</f>
        <v>0</v>
      </c>
      <c r="D30" s="218" t="s">
        <v>527</v>
      </c>
      <c r="E30" s="220"/>
    </row>
    <row r="31" spans="1:5">
      <c r="A31" s="63" t="s">
        <v>261</v>
      </c>
      <c r="B31" s="13" t="s">
        <v>528</v>
      </c>
      <c r="C31" s="228">
        <v>0</v>
      </c>
      <c r="D31" s="218"/>
      <c r="E31" s="215"/>
    </row>
    <row r="32" spans="1:5">
      <c r="A32" s="63" t="s">
        <v>262</v>
      </c>
      <c r="B32" s="13" t="s">
        <v>529</v>
      </c>
      <c r="C32" s="228">
        <v>0</v>
      </c>
      <c r="D32" s="218"/>
      <c r="E32" s="215"/>
    </row>
    <row r="33" spans="1:5">
      <c r="A33" s="63" t="s">
        <v>263</v>
      </c>
      <c r="B33" s="13" t="s">
        <v>530</v>
      </c>
      <c r="C33" s="228">
        <v>0</v>
      </c>
      <c r="D33" s="218"/>
      <c r="E33" s="215"/>
    </row>
    <row r="34" spans="1:5">
      <c r="A34" s="63" t="s">
        <v>461</v>
      </c>
      <c r="B34" s="13" t="s">
        <v>531</v>
      </c>
      <c r="C34" s="228">
        <v>0</v>
      </c>
      <c r="D34" s="218"/>
      <c r="E34" s="215"/>
    </row>
    <row r="35" spans="1:5">
      <c r="A35" s="63" t="s">
        <v>463</v>
      </c>
      <c r="B35" s="13" t="s">
        <v>532</v>
      </c>
      <c r="C35" s="228">
        <v>0</v>
      </c>
      <c r="D35" s="218"/>
      <c r="E35" s="215"/>
    </row>
    <row r="36" spans="1:5">
      <c r="A36" s="63" t="s">
        <v>206</v>
      </c>
      <c r="B36" s="39" t="s">
        <v>533</v>
      </c>
      <c r="C36" s="222">
        <f>C37+C42</f>
        <v>0</v>
      </c>
      <c r="D36" s="218" t="s">
        <v>534</v>
      </c>
      <c r="E36" s="215"/>
    </row>
    <row r="37" spans="1:5">
      <c r="A37" s="63" t="s">
        <v>266</v>
      </c>
      <c r="B37" s="31" t="s">
        <v>535</v>
      </c>
      <c r="C37" s="227">
        <f>SUM(C38:C41)</f>
        <v>0</v>
      </c>
      <c r="D37" s="218"/>
      <c r="E37" s="215"/>
    </row>
    <row r="38" spans="1:5">
      <c r="A38" s="82" t="s">
        <v>536</v>
      </c>
      <c r="B38" s="68" t="s">
        <v>537</v>
      </c>
      <c r="C38" s="224">
        <v>0</v>
      </c>
      <c r="D38" s="225"/>
      <c r="E38" s="226"/>
    </row>
    <row r="39" spans="1:5">
      <c r="A39" s="82" t="s">
        <v>538</v>
      </c>
      <c r="B39" s="68" t="s">
        <v>539</v>
      </c>
      <c r="C39" s="224">
        <v>0</v>
      </c>
      <c r="D39" s="225"/>
      <c r="E39" s="226"/>
    </row>
    <row r="40" spans="1:5">
      <c r="A40" s="82" t="s">
        <v>540</v>
      </c>
      <c r="B40" s="68" t="s">
        <v>541</v>
      </c>
      <c r="C40" s="224">
        <v>0</v>
      </c>
      <c r="D40" s="225"/>
      <c r="E40" s="226"/>
    </row>
    <row r="41" spans="1:5">
      <c r="A41" s="82" t="s">
        <v>542</v>
      </c>
      <c r="B41" s="68" t="s">
        <v>543</v>
      </c>
      <c r="C41" s="224">
        <v>0</v>
      </c>
      <c r="D41" s="225"/>
      <c r="E41" s="226"/>
    </row>
    <row r="42" spans="1:5">
      <c r="A42" s="63" t="s">
        <v>269</v>
      </c>
      <c r="B42" s="31" t="s">
        <v>544</v>
      </c>
      <c r="C42" s="224">
        <v>0</v>
      </c>
      <c r="D42" s="225"/>
      <c r="E42" s="226"/>
    </row>
    <row r="43" spans="1:5" ht="15.75" thickBot="1">
      <c r="A43" s="229" t="s">
        <v>208</v>
      </c>
      <c r="B43" s="230" t="s">
        <v>545</v>
      </c>
      <c r="C43" s="231">
        <v>0</v>
      </c>
      <c r="D43" s="232" t="s">
        <v>546</v>
      </c>
      <c r="E43" s="226"/>
    </row>
    <row r="44" spans="1:5" ht="15.75" thickTop="1">
      <c r="A44" s="233" t="s">
        <v>547</v>
      </c>
      <c r="B44" s="234" t="s">
        <v>548</v>
      </c>
      <c r="C44" s="235">
        <v>0</v>
      </c>
      <c r="D44" s="236"/>
      <c r="E44" s="215"/>
    </row>
    <row r="45" spans="1:5" ht="26.25">
      <c r="A45" s="216" t="s">
        <v>549</v>
      </c>
      <c r="B45" s="237" t="s">
        <v>550</v>
      </c>
      <c r="C45" s="228">
        <v>0</v>
      </c>
      <c r="D45" s="218"/>
      <c r="E45" s="215"/>
    </row>
    <row r="46" spans="1:5">
      <c r="A46" s="216" t="s">
        <v>551</v>
      </c>
      <c r="B46" s="238" t="s">
        <v>552</v>
      </c>
      <c r="C46" s="228">
        <v>0</v>
      </c>
      <c r="D46" s="225"/>
      <c r="E46" s="226"/>
    </row>
    <row r="47" spans="1:5">
      <c r="A47" s="216" t="s">
        <v>553</v>
      </c>
      <c r="B47" s="39" t="s">
        <v>554</v>
      </c>
      <c r="C47" s="228">
        <v>0</v>
      </c>
      <c r="D47" s="225"/>
      <c r="E47" s="226"/>
    </row>
    <row r="48" spans="1:5">
      <c r="A48" s="216" t="s">
        <v>555</v>
      </c>
      <c r="B48" s="239" t="s">
        <v>556</v>
      </c>
      <c r="C48" s="240">
        <v>0</v>
      </c>
      <c r="D48" s="241"/>
      <c r="E48" s="226"/>
    </row>
    <row r="49" spans="1:5">
      <c r="A49" s="242" t="s">
        <v>557</v>
      </c>
      <c r="B49" s="239" t="s">
        <v>558</v>
      </c>
      <c r="C49" s="240">
        <v>0</v>
      </c>
      <c r="D49" s="241"/>
      <c r="E49" s="226"/>
    </row>
    <row r="50" spans="1:5">
      <c r="A50" s="242" t="s">
        <v>559</v>
      </c>
      <c r="B50" s="39" t="s">
        <v>560</v>
      </c>
      <c r="C50" s="240">
        <v>5637.2</v>
      </c>
      <c r="D50" s="218" t="s">
        <v>561</v>
      </c>
      <c r="E50" s="226"/>
    </row>
    <row r="51" spans="1:5">
      <c r="A51" s="242" t="s">
        <v>562</v>
      </c>
      <c r="B51" s="238" t="s">
        <v>563</v>
      </c>
      <c r="C51" s="240">
        <v>0</v>
      </c>
      <c r="D51" s="241"/>
      <c r="E51" s="226"/>
    </row>
    <row r="52" spans="1:5">
      <c r="A52" s="242" t="s">
        <v>564</v>
      </c>
      <c r="B52" s="239" t="s">
        <v>565</v>
      </c>
      <c r="C52" s="243">
        <v>863.5</v>
      </c>
      <c r="D52" s="241"/>
      <c r="E52" s="226"/>
    </row>
    <row r="53" spans="1:5">
      <c r="A53" s="242" t="s">
        <v>566</v>
      </c>
      <c r="B53" s="239" t="s">
        <v>567</v>
      </c>
      <c r="C53" s="244">
        <v>0</v>
      </c>
      <c r="D53" s="241"/>
      <c r="E53" s="226"/>
    </row>
    <row r="54" spans="1:5" ht="15.75" thickBot="1">
      <c r="A54" s="150" t="s">
        <v>568</v>
      </c>
      <c r="B54" s="151" t="s">
        <v>569</v>
      </c>
      <c r="C54" s="245">
        <v>0</v>
      </c>
      <c r="D54" s="246"/>
      <c r="E54" s="215"/>
    </row>
    <row r="55" spans="1:5" ht="15.75" thickBot="1">
      <c r="A55" s="1028" t="s">
        <v>570</v>
      </c>
      <c r="B55" s="1029"/>
      <c r="C55" s="1029"/>
      <c r="D55" s="1030"/>
      <c r="E55" s="220"/>
    </row>
    <row r="56" spans="1:5" ht="25.5">
      <c r="A56" s="247" t="s">
        <v>497</v>
      </c>
      <c r="B56" s="248" t="s">
        <v>571</v>
      </c>
      <c r="C56" s="249">
        <f>SUM(C57,C58,C59,C60,C61,C66,C73,C74,C75)</f>
        <v>45.199999999999996</v>
      </c>
      <c r="D56" s="250" t="s">
        <v>499</v>
      </c>
      <c r="E56" s="215"/>
    </row>
    <row r="57" spans="1:5">
      <c r="A57" s="63" t="s">
        <v>348</v>
      </c>
      <c r="B57" s="13" t="s">
        <v>572</v>
      </c>
      <c r="C57" s="251">
        <v>2.6</v>
      </c>
      <c r="D57" s="218" t="s">
        <v>573</v>
      </c>
      <c r="E57" s="215"/>
    </row>
    <row r="58" spans="1:5">
      <c r="A58" s="63" t="s">
        <v>352</v>
      </c>
      <c r="B58" s="13" t="s">
        <v>574</v>
      </c>
      <c r="C58" s="251">
        <v>4.2</v>
      </c>
      <c r="D58" s="218" t="s">
        <v>575</v>
      </c>
      <c r="E58" s="215"/>
    </row>
    <row r="59" spans="1:5">
      <c r="A59" s="63" t="s">
        <v>365</v>
      </c>
      <c r="B59" s="13" t="s">
        <v>576</v>
      </c>
      <c r="C59" s="251">
        <v>34.799999999999997</v>
      </c>
      <c r="D59" s="218" t="s">
        <v>577</v>
      </c>
      <c r="E59" s="215"/>
    </row>
    <row r="60" spans="1:5">
      <c r="A60" s="63" t="s">
        <v>170</v>
      </c>
      <c r="B60" s="13" t="s">
        <v>578</v>
      </c>
      <c r="C60" s="251">
        <v>2</v>
      </c>
      <c r="D60" s="218" t="s">
        <v>579</v>
      </c>
      <c r="E60" s="215"/>
    </row>
    <row r="61" spans="1:5">
      <c r="A61" s="63" t="s">
        <v>185</v>
      </c>
      <c r="B61" s="13" t="s">
        <v>580</v>
      </c>
      <c r="C61" s="251">
        <v>1.6</v>
      </c>
      <c r="D61" s="218" t="s">
        <v>581</v>
      </c>
      <c r="E61" s="215"/>
    </row>
    <row r="62" spans="1:5">
      <c r="A62" s="63" t="s">
        <v>188</v>
      </c>
      <c r="B62" s="66" t="s">
        <v>582</v>
      </c>
      <c r="C62" s="252">
        <v>0</v>
      </c>
      <c r="D62" s="253"/>
      <c r="E62" s="215"/>
    </row>
    <row r="63" spans="1:5">
      <c r="A63" s="63" t="s">
        <v>190</v>
      </c>
      <c r="B63" s="66" t="s">
        <v>583</v>
      </c>
      <c r="C63" s="252">
        <v>1.6</v>
      </c>
      <c r="D63" s="253"/>
      <c r="E63" s="215"/>
    </row>
    <row r="64" spans="1:5">
      <c r="A64" s="63" t="s">
        <v>337</v>
      </c>
      <c r="B64" s="66" t="s">
        <v>584</v>
      </c>
      <c r="C64" s="252">
        <v>0</v>
      </c>
      <c r="D64" s="253"/>
      <c r="E64" s="215"/>
    </row>
    <row r="65" spans="1:5">
      <c r="A65" s="63" t="s">
        <v>339</v>
      </c>
      <c r="B65" s="66" t="s">
        <v>585</v>
      </c>
      <c r="C65" s="252">
        <v>0</v>
      </c>
      <c r="D65" s="253"/>
      <c r="E65" s="215"/>
    </row>
    <row r="66" spans="1:5">
      <c r="A66" s="63" t="s">
        <v>196</v>
      </c>
      <c r="B66" s="13" t="s">
        <v>586</v>
      </c>
      <c r="C66" s="254">
        <f>SUM(C67:C72)</f>
        <v>0</v>
      </c>
      <c r="D66" s="218" t="s">
        <v>587</v>
      </c>
      <c r="E66" s="215"/>
    </row>
    <row r="67" spans="1:5">
      <c r="A67" s="63" t="s">
        <v>198</v>
      </c>
      <c r="B67" s="66" t="s">
        <v>588</v>
      </c>
      <c r="C67" s="252">
        <v>0</v>
      </c>
      <c r="D67" s="253"/>
      <c r="E67" s="215"/>
    </row>
    <row r="68" spans="1:5">
      <c r="A68" s="63" t="s">
        <v>200</v>
      </c>
      <c r="B68" s="66" t="s">
        <v>589</v>
      </c>
      <c r="C68" s="252">
        <v>0</v>
      </c>
      <c r="D68" s="253"/>
      <c r="E68" s="215"/>
    </row>
    <row r="69" spans="1:5">
      <c r="A69" s="63" t="s">
        <v>202</v>
      </c>
      <c r="B69" s="66" t="s">
        <v>590</v>
      </c>
      <c r="C69" s="252">
        <v>0</v>
      </c>
      <c r="D69" s="253"/>
      <c r="E69" s="215"/>
    </row>
    <row r="70" spans="1:5">
      <c r="A70" s="63" t="s">
        <v>258</v>
      </c>
      <c r="B70" s="66" t="s">
        <v>591</v>
      </c>
      <c r="C70" s="252">
        <v>0</v>
      </c>
      <c r="D70" s="253"/>
      <c r="E70" s="215"/>
    </row>
    <row r="71" spans="1:5">
      <c r="A71" s="63" t="s">
        <v>456</v>
      </c>
      <c r="B71" s="66" t="s">
        <v>592</v>
      </c>
      <c r="C71" s="252">
        <v>0</v>
      </c>
      <c r="D71" s="253"/>
      <c r="E71" s="215"/>
    </row>
    <row r="72" spans="1:5">
      <c r="A72" s="63" t="s">
        <v>593</v>
      </c>
      <c r="B72" s="66" t="s">
        <v>594</v>
      </c>
      <c r="C72" s="252">
        <v>0</v>
      </c>
      <c r="D72" s="253"/>
      <c r="E72" s="215"/>
    </row>
    <row r="73" spans="1:5">
      <c r="A73" s="63" t="s">
        <v>204</v>
      </c>
      <c r="B73" s="13" t="s">
        <v>595</v>
      </c>
      <c r="C73" s="252">
        <v>0</v>
      </c>
      <c r="D73" s="218" t="s">
        <v>596</v>
      </c>
      <c r="E73" s="215"/>
    </row>
    <row r="74" spans="1:5">
      <c r="A74" s="150" t="s">
        <v>206</v>
      </c>
      <c r="B74" s="13" t="s">
        <v>597</v>
      </c>
      <c r="C74" s="255">
        <v>0</v>
      </c>
      <c r="D74" s="218" t="s">
        <v>598</v>
      </c>
      <c r="E74" s="215"/>
    </row>
    <row r="75" spans="1:5" ht="15.75" thickBot="1">
      <c r="A75" s="229" t="s">
        <v>208</v>
      </c>
      <c r="B75" s="256" t="s">
        <v>599</v>
      </c>
      <c r="C75" s="257">
        <v>0</v>
      </c>
      <c r="D75" s="232" t="s">
        <v>600</v>
      </c>
      <c r="E75" s="215"/>
    </row>
    <row r="76" spans="1:5" ht="15.75" thickTop="1">
      <c r="A76" s="233" t="s">
        <v>547</v>
      </c>
      <c r="B76" s="234" t="s">
        <v>548</v>
      </c>
      <c r="C76" s="258">
        <v>0</v>
      </c>
      <c r="D76" s="259"/>
      <c r="E76" s="215"/>
    </row>
    <row r="77" spans="1:5" ht="26.25">
      <c r="A77" s="216" t="s">
        <v>549</v>
      </c>
      <c r="B77" s="260" t="s">
        <v>550</v>
      </c>
      <c r="C77" s="261">
        <v>0</v>
      </c>
      <c r="D77" s="253"/>
      <c r="E77" s="215"/>
    </row>
    <row r="78" spans="1:5">
      <c r="A78" s="216" t="s">
        <v>551</v>
      </c>
      <c r="B78" s="238" t="s">
        <v>552</v>
      </c>
      <c r="C78" s="261">
        <v>0</v>
      </c>
      <c r="D78" s="253"/>
      <c r="E78" s="215"/>
    </row>
    <row r="79" spans="1:5">
      <c r="A79" s="216" t="s">
        <v>553</v>
      </c>
      <c r="B79" s="39" t="s">
        <v>554</v>
      </c>
      <c r="C79" s="261">
        <v>0</v>
      </c>
      <c r="D79" s="253"/>
      <c r="E79" s="215"/>
    </row>
    <row r="80" spans="1:5">
      <c r="A80" s="216" t="s">
        <v>555</v>
      </c>
      <c r="B80" s="239" t="s">
        <v>556</v>
      </c>
      <c r="C80" s="261">
        <v>0</v>
      </c>
      <c r="D80" s="253"/>
      <c r="E80" s="215"/>
    </row>
    <row r="81" spans="1:5">
      <c r="A81" s="242" t="s">
        <v>557</v>
      </c>
      <c r="B81" s="239" t="s">
        <v>558</v>
      </c>
      <c r="C81" s="261">
        <v>0</v>
      </c>
      <c r="D81" s="253"/>
      <c r="E81" s="215"/>
    </row>
    <row r="82" spans="1:5">
      <c r="A82" s="242" t="s">
        <v>559</v>
      </c>
      <c r="B82" s="39" t="s">
        <v>560</v>
      </c>
      <c r="C82" s="261">
        <v>5637.2</v>
      </c>
      <c r="D82" s="218" t="s">
        <v>561</v>
      </c>
      <c r="E82" s="215"/>
    </row>
    <row r="83" spans="1:5">
      <c r="A83" s="242" t="s">
        <v>562</v>
      </c>
      <c r="B83" s="238" t="s">
        <v>563</v>
      </c>
      <c r="C83" s="261">
        <v>0</v>
      </c>
      <c r="D83" s="253"/>
      <c r="E83" s="215"/>
    </row>
    <row r="84" spans="1:5">
      <c r="A84" s="216" t="s">
        <v>564</v>
      </c>
      <c r="B84" s="39" t="s">
        <v>565</v>
      </c>
      <c r="C84" s="261">
        <v>863.5</v>
      </c>
      <c r="D84" s="253"/>
      <c r="E84" s="215"/>
    </row>
    <row r="85" spans="1:5" ht="15.75" thickBot="1">
      <c r="A85" s="216" t="s">
        <v>566</v>
      </c>
      <c r="B85" s="39" t="s">
        <v>601</v>
      </c>
      <c r="C85" s="262">
        <v>0</v>
      </c>
      <c r="D85" s="263"/>
      <c r="E85" s="215"/>
    </row>
    <row r="86" spans="1:5" ht="15.75" thickBot="1">
      <c r="A86" s="1036" t="s">
        <v>602</v>
      </c>
      <c r="B86" s="1037"/>
      <c r="C86" s="1037"/>
      <c r="D86" s="1038"/>
      <c r="E86" s="215"/>
    </row>
    <row r="87" spans="1:5">
      <c r="A87" s="247" t="s">
        <v>495</v>
      </c>
      <c r="B87" s="89" t="s">
        <v>603</v>
      </c>
      <c r="C87" s="249">
        <f>SUM(C88,C108:C117)</f>
        <v>3977.5</v>
      </c>
      <c r="D87" s="250"/>
      <c r="E87" s="220"/>
    </row>
    <row r="88" spans="1:5" ht="25.5">
      <c r="A88" s="233" t="s">
        <v>497</v>
      </c>
      <c r="B88" s="264" t="s">
        <v>604</v>
      </c>
      <c r="C88" s="265">
        <f>SUM(C89:C93,C98,C105,C106,C107)</f>
        <v>30.099999999999998</v>
      </c>
      <c r="D88" s="236" t="s">
        <v>605</v>
      </c>
      <c r="E88" s="220"/>
    </row>
    <row r="89" spans="1:5">
      <c r="A89" s="63" t="s">
        <v>348</v>
      </c>
      <c r="B89" s="39" t="s">
        <v>572</v>
      </c>
      <c r="C89" s="266">
        <v>0</v>
      </c>
      <c r="D89" s="218" t="s">
        <v>606</v>
      </c>
      <c r="E89" s="215"/>
    </row>
    <row r="90" spans="1:5">
      <c r="A90" s="63" t="s">
        <v>352</v>
      </c>
      <c r="B90" s="39" t="s">
        <v>607</v>
      </c>
      <c r="C90" s="266">
        <v>2.1</v>
      </c>
      <c r="D90" s="218" t="s">
        <v>608</v>
      </c>
      <c r="E90" s="215"/>
    </row>
    <row r="91" spans="1:5">
      <c r="A91" s="63" t="s">
        <v>365</v>
      </c>
      <c r="B91" s="39" t="s">
        <v>576</v>
      </c>
      <c r="C91" s="266">
        <v>26.9</v>
      </c>
      <c r="D91" s="218" t="s">
        <v>609</v>
      </c>
      <c r="E91" s="215"/>
    </row>
    <row r="92" spans="1:5">
      <c r="A92" s="63" t="s">
        <v>170</v>
      </c>
      <c r="B92" s="39" t="s">
        <v>578</v>
      </c>
      <c r="C92" s="266">
        <v>0.4</v>
      </c>
      <c r="D92" s="218" t="s">
        <v>610</v>
      </c>
      <c r="E92" s="215"/>
    </row>
    <row r="93" spans="1:5">
      <c r="A93" s="63" t="s">
        <v>185</v>
      </c>
      <c r="B93" s="39" t="s">
        <v>580</v>
      </c>
      <c r="C93" s="266">
        <v>0.7</v>
      </c>
      <c r="D93" s="218" t="s">
        <v>611</v>
      </c>
      <c r="E93" s="215"/>
    </row>
    <row r="94" spans="1:5">
      <c r="A94" s="63" t="s">
        <v>188</v>
      </c>
      <c r="B94" s="66" t="s">
        <v>612</v>
      </c>
      <c r="C94" s="267">
        <v>0</v>
      </c>
      <c r="D94" s="268"/>
      <c r="E94" s="269"/>
    </row>
    <row r="95" spans="1:5">
      <c r="A95" s="63" t="s">
        <v>190</v>
      </c>
      <c r="B95" s="66" t="s">
        <v>613</v>
      </c>
      <c r="C95" s="267">
        <v>0</v>
      </c>
      <c r="D95" s="268"/>
      <c r="E95" s="269"/>
    </row>
    <row r="96" spans="1:5">
      <c r="A96" s="63" t="s">
        <v>337</v>
      </c>
      <c r="B96" s="66" t="s">
        <v>584</v>
      </c>
      <c r="C96" s="267">
        <v>0</v>
      </c>
      <c r="D96" s="268"/>
      <c r="E96" s="269"/>
    </row>
    <row r="97" spans="1:5">
      <c r="A97" s="63" t="s">
        <v>339</v>
      </c>
      <c r="B97" s="66" t="s">
        <v>585</v>
      </c>
      <c r="C97" s="267">
        <v>0</v>
      </c>
      <c r="D97" s="268"/>
      <c r="E97" s="269"/>
    </row>
    <row r="98" spans="1:5">
      <c r="A98" s="63" t="s">
        <v>196</v>
      </c>
      <c r="B98" s="39" t="s">
        <v>586</v>
      </c>
      <c r="C98" s="270">
        <f>SUM(C99:C104)</f>
        <v>0</v>
      </c>
      <c r="D98" s="218" t="s">
        <v>614</v>
      </c>
      <c r="E98" s="215"/>
    </row>
    <row r="99" spans="1:5">
      <c r="A99" s="63" t="s">
        <v>198</v>
      </c>
      <c r="B99" s="66" t="s">
        <v>588</v>
      </c>
      <c r="C99" s="267">
        <v>0</v>
      </c>
      <c r="D99" s="218"/>
      <c r="E99" s="215"/>
    </row>
    <row r="100" spans="1:5">
      <c r="A100" s="63" t="s">
        <v>200</v>
      </c>
      <c r="B100" s="66" t="s">
        <v>589</v>
      </c>
      <c r="C100" s="267">
        <v>0</v>
      </c>
      <c r="D100" s="218"/>
      <c r="E100" s="215"/>
    </row>
    <row r="101" spans="1:5">
      <c r="A101" s="63" t="s">
        <v>202</v>
      </c>
      <c r="B101" s="66" t="s">
        <v>590</v>
      </c>
      <c r="C101" s="267">
        <v>0</v>
      </c>
      <c r="D101" s="218"/>
      <c r="E101" s="215"/>
    </row>
    <row r="102" spans="1:5">
      <c r="A102" s="63" t="s">
        <v>258</v>
      </c>
      <c r="B102" s="66" t="s">
        <v>591</v>
      </c>
      <c r="C102" s="267">
        <v>0</v>
      </c>
      <c r="D102" s="218"/>
      <c r="E102" s="215"/>
    </row>
    <row r="103" spans="1:5">
      <c r="A103" s="63" t="s">
        <v>456</v>
      </c>
      <c r="B103" s="66" t="s">
        <v>592</v>
      </c>
      <c r="C103" s="267">
        <v>0</v>
      </c>
      <c r="D103" s="218"/>
      <c r="E103" s="215"/>
    </row>
    <row r="104" spans="1:5">
      <c r="A104" s="63" t="s">
        <v>593</v>
      </c>
      <c r="B104" s="66" t="s">
        <v>594</v>
      </c>
      <c r="C104" s="267">
        <v>0</v>
      </c>
      <c r="D104" s="218"/>
      <c r="E104" s="215"/>
    </row>
    <row r="105" spans="1:5">
      <c r="A105" s="63" t="s">
        <v>204</v>
      </c>
      <c r="B105" s="39" t="s">
        <v>595</v>
      </c>
      <c r="C105" s="267">
        <v>0</v>
      </c>
      <c r="D105" s="218" t="s">
        <v>615</v>
      </c>
      <c r="E105" s="215"/>
    </row>
    <row r="106" spans="1:5">
      <c r="A106" s="150" t="s">
        <v>206</v>
      </c>
      <c r="B106" s="39" t="s">
        <v>597</v>
      </c>
      <c r="C106" s="245">
        <v>0</v>
      </c>
      <c r="D106" s="218" t="s">
        <v>616</v>
      </c>
      <c r="E106" s="215"/>
    </row>
    <row r="107" spans="1:5" ht="15.75" thickBot="1">
      <c r="A107" s="229" t="s">
        <v>208</v>
      </c>
      <c r="B107" s="271" t="s">
        <v>599</v>
      </c>
      <c r="C107" s="272">
        <v>0</v>
      </c>
      <c r="D107" s="232" t="s">
        <v>617</v>
      </c>
      <c r="E107" s="215"/>
    </row>
    <row r="108" spans="1:5" ht="15.75" thickTop="1">
      <c r="A108" s="233" t="s">
        <v>547</v>
      </c>
      <c r="B108" s="234" t="s">
        <v>548</v>
      </c>
      <c r="C108" s="273">
        <v>0</v>
      </c>
      <c r="D108" s="236"/>
      <c r="E108" s="215"/>
    </row>
    <row r="109" spans="1:5" ht="26.25">
      <c r="A109" s="216" t="s">
        <v>549</v>
      </c>
      <c r="B109" s="274" t="s">
        <v>550</v>
      </c>
      <c r="C109" s="275">
        <v>0</v>
      </c>
      <c r="D109" s="246"/>
      <c r="E109" s="215"/>
    </row>
    <row r="110" spans="1:5">
      <c r="A110" s="216" t="s">
        <v>551</v>
      </c>
      <c r="B110" s="238" t="s">
        <v>552</v>
      </c>
      <c r="C110" s="275">
        <v>0</v>
      </c>
      <c r="D110" s="218"/>
      <c r="E110" s="215"/>
    </row>
    <row r="111" spans="1:5">
      <c r="A111" s="216" t="s">
        <v>553</v>
      </c>
      <c r="B111" s="39" t="s">
        <v>554</v>
      </c>
      <c r="C111" s="275">
        <v>0</v>
      </c>
      <c r="D111" s="218"/>
      <c r="E111" s="215"/>
    </row>
    <row r="112" spans="1:5">
      <c r="A112" s="216" t="s">
        <v>555</v>
      </c>
      <c r="B112" s="239" t="s">
        <v>556</v>
      </c>
      <c r="C112" s="275">
        <v>0</v>
      </c>
      <c r="D112" s="218"/>
      <c r="E112" s="215"/>
    </row>
    <row r="113" spans="1:5">
      <c r="A113" s="242" t="s">
        <v>557</v>
      </c>
      <c r="B113" s="239" t="s">
        <v>618</v>
      </c>
      <c r="C113" s="275">
        <v>0</v>
      </c>
      <c r="D113" s="218"/>
      <c r="E113" s="215"/>
    </row>
    <row r="114" spans="1:5">
      <c r="A114" s="242" t="s">
        <v>559</v>
      </c>
      <c r="B114" s="39" t="s">
        <v>560</v>
      </c>
      <c r="C114" s="275">
        <v>3965.4</v>
      </c>
      <c r="D114" s="218" t="s">
        <v>619</v>
      </c>
      <c r="E114" s="215"/>
    </row>
    <row r="115" spans="1:5">
      <c r="A115" s="216" t="s">
        <v>562</v>
      </c>
      <c r="B115" s="238" t="s">
        <v>563</v>
      </c>
      <c r="C115" s="275">
        <v>0</v>
      </c>
      <c r="D115" s="218"/>
      <c r="E115" s="215"/>
    </row>
    <row r="116" spans="1:5">
      <c r="A116" s="216" t="s">
        <v>564</v>
      </c>
      <c r="B116" s="39" t="s">
        <v>565</v>
      </c>
      <c r="C116" s="243">
        <v>0</v>
      </c>
      <c r="D116" s="218"/>
      <c r="E116" s="215"/>
    </row>
    <row r="117" spans="1:5" ht="15.75" thickBot="1">
      <c r="A117" s="216" t="s">
        <v>566</v>
      </c>
      <c r="B117" s="39" t="s">
        <v>601</v>
      </c>
      <c r="C117" s="276">
        <v>-18</v>
      </c>
      <c r="D117" s="277"/>
      <c r="E117" s="215"/>
    </row>
    <row r="118" spans="1:5" ht="15.75" thickBot="1">
      <c r="A118" s="1028" t="s">
        <v>620</v>
      </c>
      <c r="B118" s="1029"/>
      <c r="C118" s="1029"/>
      <c r="D118" s="1030"/>
      <c r="E118" s="215"/>
    </row>
    <row r="119" spans="1:5" ht="25.5">
      <c r="A119" s="247" t="s">
        <v>348</v>
      </c>
      <c r="B119" s="278" t="s">
        <v>621</v>
      </c>
      <c r="C119" s="249">
        <f>SUM(C120:C124,C136,C142,C149)</f>
        <v>0.89999999999999991</v>
      </c>
      <c r="D119" s="250"/>
      <c r="E119" s="220"/>
    </row>
    <row r="120" spans="1:5">
      <c r="A120" s="63" t="s">
        <v>352</v>
      </c>
      <c r="B120" s="39" t="s">
        <v>622</v>
      </c>
      <c r="C120" s="266">
        <v>0.1</v>
      </c>
      <c r="D120" s="218"/>
      <c r="E120" s="215"/>
    </row>
    <row r="121" spans="1:5">
      <c r="A121" s="63" t="s">
        <v>365</v>
      </c>
      <c r="B121" s="39" t="s">
        <v>623</v>
      </c>
      <c r="C121" s="266">
        <v>0</v>
      </c>
      <c r="D121" s="218"/>
      <c r="E121" s="215"/>
    </row>
    <row r="122" spans="1:5">
      <c r="A122" s="63" t="s">
        <v>170</v>
      </c>
      <c r="B122" s="39" t="s">
        <v>624</v>
      </c>
      <c r="C122" s="266">
        <v>0.7</v>
      </c>
      <c r="D122" s="218"/>
      <c r="E122" s="215"/>
    </row>
    <row r="123" spans="1:5">
      <c r="A123" s="63" t="s">
        <v>185</v>
      </c>
      <c r="B123" s="39" t="s">
        <v>625</v>
      </c>
      <c r="C123" s="266">
        <v>0</v>
      </c>
      <c r="D123" s="218"/>
      <c r="E123" s="215"/>
    </row>
    <row r="124" spans="1:5">
      <c r="A124" s="63" t="s">
        <v>196</v>
      </c>
      <c r="B124" s="39" t="s">
        <v>626</v>
      </c>
      <c r="C124" s="217">
        <f>SUM(C125,C132,C135)</f>
        <v>0.1</v>
      </c>
      <c r="D124" s="218"/>
      <c r="E124" s="215"/>
    </row>
    <row r="125" spans="1:5">
      <c r="A125" s="63" t="s">
        <v>198</v>
      </c>
      <c r="B125" s="31" t="s">
        <v>627</v>
      </c>
      <c r="C125" s="227">
        <f>SUM(C126:C131)</f>
        <v>0.1</v>
      </c>
      <c r="D125" s="218"/>
      <c r="E125" s="215"/>
    </row>
    <row r="126" spans="1:5">
      <c r="A126" s="82" t="s">
        <v>509</v>
      </c>
      <c r="B126" s="68" t="s">
        <v>510</v>
      </c>
      <c r="C126" s="279">
        <v>0</v>
      </c>
      <c r="D126" s="218"/>
      <c r="E126" s="215"/>
    </row>
    <row r="127" spans="1:5">
      <c r="A127" s="82" t="s">
        <v>511</v>
      </c>
      <c r="B127" s="68" t="s">
        <v>512</v>
      </c>
      <c r="C127" s="279">
        <v>0.1</v>
      </c>
      <c r="D127" s="218"/>
      <c r="E127" s="215"/>
    </row>
    <row r="128" spans="1:5">
      <c r="A128" s="82" t="s">
        <v>513</v>
      </c>
      <c r="B128" s="68" t="s">
        <v>514</v>
      </c>
      <c r="C128" s="279">
        <v>0</v>
      </c>
      <c r="D128" s="218"/>
      <c r="E128" s="215"/>
    </row>
    <row r="129" spans="1:5">
      <c r="A129" s="82" t="s">
        <v>515</v>
      </c>
      <c r="B129" s="68" t="s">
        <v>516</v>
      </c>
      <c r="C129" s="279">
        <v>0</v>
      </c>
      <c r="D129" s="218"/>
      <c r="E129" s="215"/>
    </row>
    <row r="130" spans="1:5">
      <c r="A130" s="82" t="s">
        <v>517</v>
      </c>
      <c r="B130" s="68" t="s">
        <v>518</v>
      </c>
      <c r="C130" s="279">
        <v>0</v>
      </c>
      <c r="D130" s="218"/>
      <c r="E130" s="215"/>
    </row>
    <row r="131" spans="1:5">
      <c r="A131" s="82" t="s">
        <v>519</v>
      </c>
      <c r="B131" s="68" t="s">
        <v>628</v>
      </c>
      <c r="C131" s="279">
        <v>0</v>
      </c>
      <c r="D131" s="218"/>
      <c r="E131" s="215"/>
    </row>
    <row r="132" spans="1:5">
      <c r="A132" s="63" t="s">
        <v>200</v>
      </c>
      <c r="B132" s="13" t="s">
        <v>629</v>
      </c>
      <c r="C132" s="227">
        <f>SUM(C133,C134)</f>
        <v>0</v>
      </c>
      <c r="D132" s="218"/>
      <c r="E132" s="215"/>
    </row>
    <row r="133" spans="1:5">
      <c r="A133" s="82" t="s">
        <v>522</v>
      </c>
      <c r="B133" s="68" t="s">
        <v>523</v>
      </c>
      <c r="C133" s="279">
        <v>0</v>
      </c>
      <c r="D133" s="218"/>
      <c r="E133" s="215"/>
    </row>
    <row r="134" spans="1:5">
      <c r="A134" s="82" t="s">
        <v>524</v>
      </c>
      <c r="B134" s="68" t="s">
        <v>518</v>
      </c>
      <c r="C134" s="279">
        <v>0</v>
      </c>
      <c r="D134" s="218"/>
      <c r="E134" s="215"/>
    </row>
    <row r="135" spans="1:5">
      <c r="A135" s="63" t="s">
        <v>202</v>
      </c>
      <c r="B135" s="13" t="s">
        <v>525</v>
      </c>
      <c r="C135" s="228">
        <v>0</v>
      </c>
      <c r="D135" s="218"/>
      <c r="E135" s="220"/>
    </row>
    <row r="136" spans="1:5">
      <c r="A136" s="63" t="s">
        <v>204</v>
      </c>
      <c r="B136" s="39" t="s">
        <v>630</v>
      </c>
      <c r="C136" s="217">
        <f>SUM(C137:C141)</f>
        <v>0</v>
      </c>
      <c r="D136" s="225"/>
      <c r="E136" s="226"/>
    </row>
    <row r="137" spans="1:5">
      <c r="A137" s="63" t="s">
        <v>261</v>
      </c>
      <c r="B137" s="13" t="s">
        <v>631</v>
      </c>
      <c r="C137" s="280">
        <v>0</v>
      </c>
      <c r="D137" s="225"/>
      <c r="E137" s="226"/>
    </row>
    <row r="138" spans="1:5">
      <c r="A138" s="63" t="s">
        <v>262</v>
      </c>
      <c r="B138" s="13" t="s">
        <v>632</v>
      </c>
      <c r="C138" s="280">
        <v>0</v>
      </c>
      <c r="D138" s="225"/>
      <c r="E138" s="226"/>
    </row>
    <row r="139" spans="1:5">
      <c r="A139" s="63" t="s">
        <v>263</v>
      </c>
      <c r="B139" s="13" t="s">
        <v>633</v>
      </c>
      <c r="C139" s="280">
        <v>0</v>
      </c>
      <c r="D139" s="225"/>
      <c r="E139" s="226"/>
    </row>
    <row r="140" spans="1:5">
      <c r="A140" s="63" t="s">
        <v>461</v>
      </c>
      <c r="B140" s="13" t="s">
        <v>634</v>
      </c>
      <c r="C140" s="280">
        <v>0</v>
      </c>
      <c r="D140" s="218"/>
      <c r="E140" s="220"/>
    </row>
    <row r="141" spans="1:5">
      <c r="A141" s="63" t="s">
        <v>463</v>
      </c>
      <c r="B141" s="13" t="s">
        <v>635</v>
      </c>
      <c r="C141" s="280">
        <v>0</v>
      </c>
      <c r="D141" s="225"/>
      <c r="E141" s="226"/>
    </row>
    <row r="142" spans="1:5">
      <c r="A142" s="63" t="s">
        <v>206</v>
      </c>
      <c r="B142" s="39" t="s">
        <v>533</v>
      </c>
      <c r="C142" s="217">
        <f>SUM(C143,C148)</f>
        <v>0</v>
      </c>
      <c r="D142" s="225"/>
      <c r="E142" s="226"/>
    </row>
    <row r="143" spans="1:5">
      <c r="A143" s="63" t="s">
        <v>266</v>
      </c>
      <c r="B143" s="31" t="s">
        <v>636</v>
      </c>
      <c r="C143" s="227">
        <f>SUM(C144:C147)</f>
        <v>0</v>
      </c>
      <c r="D143" s="225"/>
      <c r="E143" s="226"/>
    </row>
    <row r="144" spans="1:5">
      <c r="A144" s="82" t="s">
        <v>536</v>
      </c>
      <c r="B144" s="68" t="s">
        <v>637</v>
      </c>
      <c r="C144" s="281">
        <v>0</v>
      </c>
      <c r="D144" s="218"/>
      <c r="E144" s="215"/>
    </row>
    <row r="145" spans="1:5">
      <c r="A145" s="82" t="s">
        <v>538</v>
      </c>
      <c r="B145" s="68" t="s">
        <v>638</v>
      </c>
      <c r="C145" s="281">
        <v>0</v>
      </c>
      <c r="D145" s="218"/>
      <c r="E145" s="215"/>
    </row>
    <row r="146" spans="1:5">
      <c r="A146" s="82" t="s">
        <v>540</v>
      </c>
      <c r="B146" s="68" t="s">
        <v>639</v>
      </c>
      <c r="C146" s="281">
        <v>0</v>
      </c>
      <c r="D146" s="218"/>
      <c r="E146" s="215"/>
    </row>
    <row r="147" spans="1:5">
      <c r="A147" s="82" t="s">
        <v>542</v>
      </c>
      <c r="B147" s="68" t="s">
        <v>640</v>
      </c>
      <c r="C147" s="281">
        <v>0</v>
      </c>
      <c r="D147" s="218"/>
      <c r="E147" s="215"/>
    </row>
    <row r="148" spans="1:5">
      <c r="A148" s="63" t="s">
        <v>269</v>
      </c>
      <c r="B148" s="282" t="s">
        <v>641</v>
      </c>
      <c r="C148" s="266">
        <v>0</v>
      </c>
      <c r="D148" s="218"/>
      <c r="E148" s="215"/>
    </row>
    <row r="149" spans="1:5">
      <c r="A149" s="63" t="s">
        <v>208</v>
      </c>
      <c r="B149" s="13" t="s">
        <v>642</v>
      </c>
      <c r="C149" s="281">
        <v>0</v>
      </c>
      <c r="D149" s="218"/>
      <c r="E149" s="215"/>
    </row>
    <row r="150" spans="1:5" ht="15.75" thickBot="1">
      <c r="A150" s="107" t="s">
        <v>226</v>
      </c>
      <c r="B150" s="108" t="s">
        <v>643</v>
      </c>
      <c r="C150" s="283">
        <v>0</v>
      </c>
      <c r="D150" s="284" t="s">
        <v>644</v>
      </c>
      <c r="E150" s="215"/>
    </row>
    <row r="151" spans="1:5">
      <c r="A151" s="210"/>
      <c r="B151" s="210"/>
      <c r="C151" s="210"/>
      <c r="D151" s="210"/>
      <c r="E151" s="210"/>
    </row>
    <row r="152" spans="1:5">
      <c r="A152" s="210"/>
      <c r="B152" s="210"/>
      <c r="C152" s="210"/>
      <c r="D152" s="210"/>
      <c r="E152" s="210"/>
    </row>
  </sheetData>
  <sheetProtection password="F757" sheet="1" objects="1" scenarios="1"/>
  <mergeCells count="10">
    <mergeCell ref="A118:D118"/>
    <mergeCell ref="A10:D10"/>
    <mergeCell ref="D16:D17"/>
    <mergeCell ref="A55:D55"/>
    <mergeCell ref="A86:D86"/>
    <mergeCell ref="A1:D1"/>
    <mergeCell ref="A2:D2"/>
    <mergeCell ref="A3:D3"/>
    <mergeCell ref="A5:D5"/>
    <mergeCell ref="B8:D8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sqref="A1:S1"/>
    </sheetView>
  </sheetViews>
  <sheetFormatPr defaultRowHeight="1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4.42578125" customWidth="1"/>
  </cols>
  <sheetData>
    <row r="1" spans="1:21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4"/>
    </row>
    <row r="2" spans="1:21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4"/>
    </row>
    <row r="3" spans="1:21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7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>
      <c r="A5" s="998" t="s">
        <v>645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1000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>
      <c r="A8" s="285" t="s">
        <v>646</v>
      </c>
      <c r="E8" s="1049" t="s">
        <v>647</v>
      </c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49"/>
      <c r="S8" s="1049"/>
    </row>
    <row r="9" spans="1:21">
      <c r="A9" s="1058" t="s">
        <v>4</v>
      </c>
      <c r="B9" s="286" t="s">
        <v>648</v>
      </c>
      <c r="C9" s="1061" t="s">
        <v>649</v>
      </c>
      <c r="D9" s="1062"/>
      <c r="E9" s="1062"/>
      <c r="F9" s="1063"/>
      <c r="G9" s="1041" t="s">
        <v>650</v>
      </c>
      <c r="H9" s="1042"/>
      <c r="I9" s="1041" t="s">
        <v>38</v>
      </c>
      <c r="J9" s="1042"/>
      <c r="K9" s="1041" t="s">
        <v>40</v>
      </c>
      <c r="L9" s="1042"/>
      <c r="M9" s="1041" t="s">
        <v>533</v>
      </c>
      <c r="N9" s="1042"/>
      <c r="O9" s="1041" t="s">
        <v>545</v>
      </c>
      <c r="P9" s="1042"/>
      <c r="Q9" s="1047" t="s">
        <v>28</v>
      </c>
      <c r="R9" s="1042"/>
      <c r="S9" s="1039" t="s">
        <v>651</v>
      </c>
      <c r="U9" s="7"/>
    </row>
    <row r="10" spans="1:21" ht="24" customHeight="1">
      <c r="A10" s="1059"/>
      <c r="B10" s="287"/>
      <c r="C10" s="1057" t="s">
        <v>652</v>
      </c>
      <c r="D10" s="1057"/>
      <c r="E10" s="1057" t="s">
        <v>32</v>
      </c>
      <c r="F10" s="1057"/>
      <c r="G10" s="1043"/>
      <c r="H10" s="1044"/>
      <c r="I10" s="1043"/>
      <c r="J10" s="1044"/>
      <c r="K10" s="1043"/>
      <c r="L10" s="1044"/>
      <c r="M10" s="1043"/>
      <c r="N10" s="1044"/>
      <c r="O10" s="1045"/>
      <c r="P10" s="1046"/>
      <c r="Q10" s="1048"/>
      <c r="R10" s="1046"/>
      <c r="S10" s="1040"/>
      <c r="U10" s="7"/>
    </row>
    <row r="11" spans="1:21" ht="26.25" customHeight="1" thickBot="1">
      <c r="A11" s="1060"/>
      <c r="B11" s="288" t="s">
        <v>653</v>
      </c>
      <c r="C11" s="289" t="s">
        <v>187</v>
      </c>
      <c r="D11" s="289" t="s">
        <v>646</v>
      </c>
      <c r="E11" s="289" t="s">
        <v>187</v>
      </c>
      <c r="F11" s="289" t="s">
        <v>646</v>
      </c>
      <c r="G11" s="289" t="s">
        <v>654</v>
      </c>
      <c r="H11" s="289" t="s">
        <v>654</v>
      </c>
      <c r="I11" s="289" t="s">
        <v>187</v>
      </c>
      <c r="J11" s="289" t="s">
        <v>646</v>
      </c>
      <c r="K11" s="289" t="s">
        <v>187</v>
      </c>
      <c r="L11" s="289" t="s">
        <v>646</v>
      </c>
      <c r="M11" s="289" t="s">
        <v>187</v>
      </c>
      <c r="N11" s="289" t="s">
        <v>646</v>
      </c>
      <c r="O11" s="289" t="s">
        <v>187</v>
      </c>
      <c r="P11" s="289" t="s">
        <v>646</v>
      </c>
      <c r="Q11" s="289" t="s">
        <v>187</v>
      </c>
      <c r="R11" s="289" t="s">
        <v>646</v>
      </c>
      <c r="S11" s="290" t="s">
        <v>646</v>
      </c>
      <c r="U11" s="7"/>
    </row>
    <row r="12" spans="1:21" ht="15.75" thickBot="1">
      <c r="A12" s="291">
        <v>1</v>
      </c>
      <c r="B12" s="292">
        <v>2</v>
      </c>
      <c r="C12" s="292">
        <v>3</v>
      </c>
      <c r="D12" s="293">
        <v>4</v>
      </c>
      <c r="E12" s="293">
        <v>5</v>
      </c>
      <c r="F12" s="293">
        <v>6</v>
      </c>
      <c r="G12" s="293">
        <v>7</v>
      </c>
      <c r="H12" s="294">
        <v>8</v>
      </c>
      <c r="I12" s="294">
        <v>9</v>
      </c>
      <c r="J12" s="294">
        <v>10</v>
      </c>
      <c r="K12" s="294">
        <v>11</v>
      </c>
      <c r="L12" s="294">
        <v>12</v>
      </c>
      <c r="M12" s="294">
        <v>13</v>
      </c>
      <c r="N12" s="292">
        <v>14</v>
      </c>
      <c r="O12" s="292">
        <v>15</v>
      </c>
      <c r="P12" s="294">
        <v>16</v>
      </c>
      <c r="Q12" s="295">
        <v>17</v>
      </c>
      <c r="R12" s="295">
        <v>18</v>
      </c>
      <c r="S12" s="296">
        <v>19</v>
      </c>
      <c r="U12" s="7"/>
    </row>
    <row r="13" spans="1:21" ht="29.25" thickBot="1">
      <c r="A13" s="297" t="s">
        <v>348</v>
      </c>
      <c r="B13" s="298" t="s">
        <v>655</v>
      </c>
      <c r="C13" s="299" t="s">
        <v>654</v>
      </c>
      <c r="D13" s="300">
        <f>SUM(D14,D24)</f>
        <v>5200.8999999999996</v>
      </c>
      <c r="E13" s="301" t="s">
        <v>654</v>
      </c>
      <c r="F13" s="300">
        <f>SUM(F14,F24)</f>
        <v>210.8</v>
      </c>
      <c r="G13" s="302" t="s">
        <v>654</v>
      </c>
      <c r="H13" s="300">
        <f>SUM(H14,H24)</f>
        <v>34.9</v>
      </c>
      <c r="I13" s="303" t="s">
        <v>654</v>
      </c>
      <c r="J13" s="300">
        <f>SUM(J14,J24)</f>
        <v>119.1</v>
      </c>
      <c r="K13" s="303" t="s">
        <v>654</v>
      </c>
      <c r="L13" s="300">
        <f>SUM(L14,L24)</f>
        <v>63.2</v>
      </c>
      <c r="M13" s="303" t="s">
        <v>654</v>
      </c>
      <c r="N13" s="300">
        <f>SUM(N14,N24)</f>
        <v>53.5</v>
      </c>
      <c r="O13" s="302" t="s">
        <v>654</v>
      </c>
      <c r="P13" s="300">
        <f>SUM(P14,P24)</f>
        <v>0</v>
      </c>
      <c r="Q13" s="304" t="s">
        <v>654</v>
      </c>
      <c r="R13" s="300">
        <f>SUM(R14,R24)</f>
        <v>0</v>
      </c>
      <c r="S13" s="305">
        <f>SUM(D13,F13,H13,J13,L13,N13,P13,R13)</f>
        <v>5682.4</v>
      </c>
      <c r="U13" s="7"/>
    </row>
    <row r="14" spans="1:21" ht="26.25" thickTop="1">
      <c r="A14" s="233" t="s">
        <v>286</v>
      </c>
      <c r="B14" s="306" t="s">
        <v>656</v>
      </c>
      <c r="C14" s="307" t="s">
        <v>654</v>
      </c>
      <c r="D14" s="308">
        <f>SUM(D15:D23)</f>
        <v>4.5</v>
      </c>
      <c r="E14" s="307" t="s">
        <v>654</v>
      </c>
      <c r="F14" s="308">
        <f>SUM(F15:F23)</f>
        <v>0</v>
      </c>
      <c r="G14" s="309" t="s">
        <v>654</v>
      </c>
      <c r="H14" s="308">
        <f>SUM(H18,H19,H22)</f>
        <v>34.9</v>
      </c>
      <c r="I14" s="309" t="s">
        <v>654</v>
      </c>
      <c r="J14" s="308">
        <f>SUM(J15:J23)</f>
        <v>5.8000000000000007</v>
      </c>
      <c r="K14" s="309" t="s">
        <v>654</v>
      </c>
      <c r="L14" s="310">
        <f>SUM(L15,L16,L17,L18,L19,L20,L21,L22,L23)</f>
        <v>0</v>
      </c>
      <c r="M14" s="309" t="s">
        <v>654</v>
      </c>
      <c r="N14" s="308">
        <f>SUM(N15:N23)</f>
        <v>0</v>
      </c>
      <c r="O14" s="309" t="s">
        <v>654</v>
      </c>
      <c r="P14" s="308">
        <f>SUM(P15:P23)</f>
        <v>0</v>
      </c>
      <c r="Q14" s="309" t="s">
        <v>654</v>
      </c>
      <c r="R14" s="308">
        <f>SUM(R15:R23)</f>
        <v>0</v>
      </c>
      <c r="S14" s="311">
        <f>SUM(D14,F14,H14,J14,L14,N14,P14,R14)</f>
        <v>45.2</v>
      </c>
    </row>
    <row r="15" spans="1:21">
      <c r="A15" s="312" t="s">
        <v>288</v>
      </c>
      <c r="B15" s="282" t="s">
        <v>599</v>
      </c>
      <c r="C15" s="119" t="s">
        <v>654</v>
      </c>
      <c r="D15" s="313">
        <v>0</v>
      </c>
      <c r="E15" s="119" t="s">
        <v>654</v>
      </c>
      <c r="F15" s="313">
        <v>0</v>
      </c>
      <c r="G15" s="314" t="s">
        <v>654</v>
      </c>
      <c r="H15" s="315" t="s">
        <v>654</v>
      </c>
      <c r="I15" s="314" t="s">
        <v>654</v>
      </c>
      <c r="J15" s="316">
        <v>0</v>
      </c>
      <c r="K15" s="314" t="s">
        <v>654</v>
      </c>
      <c r="L15" s="316">
        <v>0</v>
      </c>
      <c r="M15" s="314" t="s">
        <v>654</v>
      </c>
      <c r="N15" s="317">
        <v>0</v>
      </c>
      <c r="O15" s="314" t="s">
        <v>654</v>
      </c>
      <c r="P15" s="316">
        <v>0</v>
      </c>
      <c r="Q15" s="314" t="s">
        <v>654</v>
      </c>
      <c r="R15" s="316">
        <v>0</v>
      </c>
      <c r="S15" s="318">
        <f>SUM(D15,F15,J15,L15,N15,P15,R15)</f>
        <v>0</v>
      </c>
    </row>
    <row r="16" spans="1:21">
      <c r="A16" s="312" t="s">
        <v>290</v>
      </c>
      <c r="B16" s="282" t="s">
        <v>657</v>
      </c>
      <c r="C16" s="319" t="s">
        <v>654</v>
      </c>
      <c r="D16" s="320">
        <v>0</v>
      </c>
      <c r="E16" s="319" t="s">
        <v>654</v>
      </c>
      <c r="F16" s="320">
        <v>0</v>
      </c>
      <c r="G16" s="321" t="s">
        <v>654</v>
      </c>
      <c r="H16" s="322" t="s">
        <v>654</v>
      </c>
      <c r="I16" s="321" t="s">
        <v>654</v>
      </c>
      <c r="J16" s="323">
        <v>2.6</v>
      </c>
      <c r="K16" s="321" t="s">
        <v>654</v>
      </c>
      <c r="L16" s="316">
        <v>0</v>
      </c>
      <c r="M16" s="321" t="s">
        <v>654</v>
      </c>
      <c r="N16" s="317">
        <v>0</v>
      </c>
      <c r="O16" s="321" t="s">
        <v>654</v>
      </c>
      <c r="P16" s="316">
        <v>0</v>
      </c>
      <c r="Q16" s="321" t="s">
        <v>654</v>
      </c>
      <c r="R16" s="316">
        <v>0</v>
      </c>
      <c r="S16" s="318">
        <f>SUM(D16,F16,J16,L16,N16,P16,R16)</f>
        <v>2.6</v>
      </c>
    </row>
    <row r="17" spans="1:19">
      <c r="A17" s="312" t="s">
        <v>292</v>
      </c>
      <c r="B17" s="282" t="s">
        <v>607</v>
      </c>
      <c r="C17" s="319" t="s">
        <v>654</v>
      </c>
      <c r="D17" s="320">
        <v>1.8</v>
      </c>
      <c r="E17" s="319" t="s">
        <v>654</v>
      </c>
      <c r="F17" s="320">
        <v>0</v>
      </c>
      <c r="G17" s="321" t="s">
        <v>654</v>
      </c>
      <c r="H17" s="322" t="s">
        <v>654</v>
      </c>
      <c r="I17" s="321" t="s">
        <v>654</v>
      </c>
      <c r="J17" s="323">
        <v>2.4</v>
      </c>
      <c r="K17" s="321" t="s">
        <v>654</v>
      </c>
      <c r="L17" s="316">
        <v>0</v>
      </c>
      <c r="M17" s="321" t="s">
        <v>654</v>
      </c>
      <c r="N17" s="317">
        <v>0</v>
      </c>
      <c r="O17" s="321" t="s">
        <v>654</v>
      </c>
      <c r="P17" s="316">
        <v>0</v>
      </c>
      <c r="Q17" s="321" t="s">
        <v>654</v>
      </c>
      <c r="R17" s="316">
        <v>0</v>
      </c>
      <c r="S17" s="318">
        <f>SUM(D17,F17,J17,L17,N17,P17,R17)</f>
        <v>4.2</v>
      </c>
    </row>
    <row r="18" spans="1:19">
      <c r="A18" s="312" t="s">
        <v>658</v>
      </c>
      <c r="B18" s="282" t="s">
        <v>576</v>
      </c>
      <c r="C18" s="319" t="s">
        <v>654</v>
      </c>
      <c r="D18" s="320">
        <v>0</v>
      </c>
      <c r="E18" s="319" t="s">
        <v>654</v>
      </c>
      <c r="F18" s="320">
        <v>0</v>
      </c>
      <c r="G18" s="321" t="s">
        <v>654</v>
      </c>
      <c r="H18" s="323">
        <v>34.799999999999997</v>
      </c>
      <c r="I18" s="321" t="s">
        <v>654</v>
      </c>
      <c r="J18" s="323">
        <v>0</v>
      </c>
      <c r="K18" s="321" t="s">
        <v>654</v>
      </c>
      <c r="L18" s="323">
        <v>0</v>
      </c>
      <c r="M18" s="321" t="s">
        <v>654</v>
      </c>
      <c r="N18" s="317">
        <v>0</v>
      </c>
      <c r="O18" s="321" t="s">
        <v>654</v>
      </c>
      <c r="P18" s="316">
        <v>0</v>
      </c>
      <c r="Q18" s="321" t="s">
        <v>654</v>
      </c>
      <c r="R18" s="316">
        <v>0</v>
      </c>
      <c r="S18" s="318">
        <f>SUM(D18,F18,J18,L18,N18,P18,R18,H18)</f>
        <v>34.799999999999997</v>
      </c>
    </row>
    <row r="19" spans="1:19">
      <c r="A19" s="312" t="s">
        <v>659</v>
      </c>
      <c r="B19" s="282" t="s">
        <v>660</v>
      </c>
      <c r="C19" s="319" t="s">
        <v>654</v>
      </c>
      <c r="D19" s="320">
        <v>1.5</v>
      </c>
      <c r="E19" s="319" t="s">
        <v>654</v>
      </c>
      <c r="F19" s="320">
        <v>0</v>
      </c>
      <c r="G19" s="321" t="s">
        <v>654</v>
      </c>
      <c r="H19" s="323">
        <v>0.1</v>
      </c>
      <c r="I19" s="321" t="s">
        <v>654</v>
      </c>
      <c r="J19" s="323">
        <v>0.4</v>
      </c>
      <c r="K19" s="321" t="s">
        <v>654</v>
      </c>
      <c r="L19" s="323">
        <v>0</v>
      </c>
      <c r="M19" s="321" t="s">
        <v>654</v>
      </c>
      <c r="N19" s="317">
        <v>0</v>
      </c>
      <c r="O19" s="321" t="s">
        <v>654</v>
      </c>
      <c r="P19" s="316">
        <v>0</v>
      </c>
      <c r="Q19" s="321" t="s">
        <v>654</v>
      </c>
      <c r="R19" s="316">
        <v>0</v>
      </c>
      <c r="S19" s="318">
        <f>SUM(D19,F19,J19,L19,N19,P19,R19,H19)</f>
        <v>2</v>
      </c>
    </row>
    <row r="20" spans="1:19">
      <c r="A20" s="312" t="s">
        <v>661</v>
      </c>
      <c r="B20" s="282" t="s">
        <v>580</v>
      </c>
      <c r="C20" s="319" t="s">
        <v>654</v>
      </c>
      <c r="D20" s="320">
        <v>1.2</v>
      </c>
      <c r="E20" s="319" t="s">
        <v>654</v>
      </c>
      <c r="F20" s="320">
        <v>0</v>
      </c>
      <c r="G20" s="321" t="s">
        <v>654</v>
      </c>
      <c r="H20" s="322" t="s">
        <v>654</v>
      </c>
      <c r="I20" s="321" t="s">
        <v>654</v>
      </c>
      <c r="J20" s="323">
        <v>0.4</v>
      </c>
      <c r="K20" s="321" t="s">
        <v>654</v>
      </c>
      <c r="L20" s="316">
        <v>0</v>
      </c>
      <c r="M20" s="321" t="s">
        <v>654</v>
      </c>
      <c r="N20" s="317">
        <v>0</v>
      </c>
      <c r="O20" s="321" t="s">
        <v>654</v>
      </c>
      <c r="P20" s="316">
        <v>0</v>
      </c>
      <c r="Q20" s="321" t="s">
        <v>654</v>
      </c>
      <c r="R20" s="316">
        <v>0</v>
      </c>
      <c r="S20" s="318">
        <f>SUM(D20,F20,J20,L20,N20,P20,R20)</f>
        <v>1.6</v>
      </c>
    </row>
    <row r="21" spans="1:19">
      <c r="A21" s="312" t="s">
        <v>662</v>
      </c>
      <c r="B21" s="282" t="s">
        <v>586</v>
      </c>
      <c r="C21" s="319" t="s">
        <v>654</v>
      </c>
      <c r="D21" s="320">
        <v>0</v>
      </c>
      <c r="E21" s="319" t="s">
        <v>654</v>
      </c>
      <c r="F21" s="320">
        <v>0</v>
      </c>
      <c r="G21" s="321" t="s">
        <v>654</v>
      </c>
      <c r="H21" s="322" t="s">
        <v>654</v>
      </c>
      <c r="I21" s="321" t="s">
        <v>654</v>
      </c>
      <c r="J21" s="323">
        <v>0</v>
      </c>
      <c r="K21" s="321" t="s">
        <v>654</v>
      </c>
      <c r="L21" s="323">
        <v>0</v>
      </c>
      <c r="M21" s="321" t="s">
        <v>654</v>
      </c>
      <c r="N21" s="317">
        <v>0</v>
      </c>
      <c r="O21" s="321" t="s">
        <v>654</v>
      </c>
      <c r="P21" s="316">
        <v>0</v>
      </c>
      <c r="Q21" s="321" t="s">
        <v>654</v>
      </c>
      <c r="R21" s="316">
        <v>0</v>
      </c>
      <c r="S21" s="318">
        <f>SUM(D21,F21,J21,L21,N21,P21,R21)</f>
        <v>0</v>
      </c>
    </row>
    <row r="22" spans="1:19">
      <c r="A22" s="312" t="s">
        <v>663</v>
      </c>
      <c r="B22" s="282" t="s">
        <v>664</v>
      </c>
      <c r="C22" s="324" t="s">
        <v>654</v>
      </c>
      <c r="D22" s="325">
        <v>0</v>
      </c>
      <c r="E22" s="324" t="s">
        <v>654</v>
      </c>
      <c r="F22" s="325">
        <v>0</v>
      </c>
      <c r="G22" s="326" t="s">
        <v>654</v>
      </c>
      <c r="H22" s="327">
        <v>0</v>
      </c>
      <c r="I22" s="326" t="s">
        <v>654</v>
      </c>
      <c r="J22" s="327">
        <v>0</v>
      </c>
      <c r="K22" s="326" t="s">
        <v>654</v>
      </c>
      <c r="L22" s="327">
        <v>0</v>
      </c>
      <c r="M22" s="326" t="s">
        <v>654</v>
      </c>
      <c r="N22" s="317">
        <v>0</v>
      </c>
      <c r="O22" s="326" t="s">
        <v>654</v>
      </c>
      <c r="P22" s="316">
        <v>0</v>
      </c>
      <c r="Q22" s="326" t="s">
        <v>654</v>
      </c>
      <c r="R22" s="316">
        <v>0</v>
      </c>
      <c r="S22" s="318">
        <f>SUM(D22,F22,J22,L22,N22,P22,R22,H22)</f>
        <v>0</v>
      </c>
    </row>
    <row r="23" spans="1:19" ht="15.75" thickBot="1">
      <c r="A23" s="328" t="s">
        <v>665</v>
      </c>
      <c r="B23" s="329" t="s">
        <v>597</v>
      </c>
      <c r="C23" s="330" t="s">
        <v>654</v>
      </c>
      <c r="D23" s="331">
        <v>0</v>
      </c>
      <c r="E23" s="330" t="s">
        <v>654</v>
      </c>
      <c r="F23" s="331">
        <v>0</v>
      </c>
      <c r="G23" s="332" t="s">
        <v>654</v>
      </c>
      <c r="H23" s="333" t="s">
        <v>654</v>
      </c>
      <c r="I23" s="332" t="s">
        <v>654</v>
      </c>
      <c r="J23" s="334">
        <v>0</v>
      </c>
      <c r="K23" s="332" t="s">
        <v>654</v>
      </c>
      <c r="L23" s="334">
        <v>0</v>
      </c>
      <c r="M23" s="332" t="s">
        <v>654</v>
      </c>
      <c r="N23" s="335">
        <v>0</v>
      </c>
      <c r="O23" s="332" t="s">
        <v>654</v>
      </c>
      <c r="P23" s="336">
        <v>0</v>
      </c>
      <c r="Q23" s="332" t="s">
        <v>654</v>
      </c>
      <c r="R23" s="336">
        <v>0</v>
      </c>
      <c r="S23" s="337">
        <f>SUM(D23,F23,J23,L23,N23,P23,R23)</f>
        <v>0</v>
      </c>
    </row>
    <row r="24" spans="1:19" ht="26.25" thickTop="1">
      <c r="A24" s="233" t="s">
        <v>296</v>
      </c>
      <c r="B24" s="338" t="s">
        <v>666</v>
      </c>
      <c r="C24" s="339" t="s">
        <v>654</v>
      </c>
      <c r="D24" s="340">
        <f>SUM(D25,D26)</f>
        <v>5196.3999999999996</v>
      </c>
      <c r="E24" s="339" t="s">
        <v>654</v>
      </c>
      <c r="F24" s="340">
        <f>SUM(F25,F26)</f>
        <v>210.8</v>
      </c>
      <c r="G24" s="234" t="s">
        <v>654</v>
      </c>
      <c r="H24" s="340">
        <f>SUM(H25,H26)</f>
        <v>0</v>
      </c>
      <c r="I24" s="234" t="s">
        <v>654</v>
      </c>
      <c r="J24" s="340">
        <f>SUM(J25,J26)</f>
        <v>113.3</v>
      </c>
      <c r="K24" s="234" t="s">
        <v>654</v>
      </c>
      <c r="L24" s="340">
        <f>SUM(L25,L26)</f>
        <v>63.2</v>
      </c>
      <c r="M24" s="234" t="s">
        <v>654</v>
      </c>
      <c r="N24" s="340">
        <f>SUM(N25,N26)</f>
        <v>53.5</v>
      </c>
      <c r="O24" s="234" t="s">
        <v>654</v>
      </c>
      <c r="P24" s="340">
        <f>SUM(P25,P26)</f>
        <v>0</v>
      </c>
      <c r="Q24" s="234" t="s">
        <v>654</v>
      </c>
      <c r="R24" s="340">
        <f>SUM(R25,R26)</f>
        <v>0</v>
      </c>
      <c r="S24" s="341">
        <f>SUM(D24,F24,H24,J24,L24,N24,P24,R24)</f>
        <v>5637.2</v>
      </c>
    </row>
    <row r="25" spans="1:19">
      <c r="A25" s="312" t="s">
        <v>667</v>
      </c>
      <c r="B25" s="282" t="s">
        <v>668</v>
      </c>
      <c r="C25" s="119" t="s">
        <v>654</v>
      </c>
      <c r="D25" s="342">
        <v>0</v>
      </c>
      <c r="E25" s="119" t="s">
        <v>654</v>
      </c>
      <c r="F25" s="342">
        <v>0</v>
      </c>
      <c r="G25" s="13" t="s">
        <v>654</v>
      </c>
      <c r="H25" s="343">
        <v>0</v>
      </c>
      <c r="I25" s="13" t="s">
        <v>654</v>
      </c>
      <c r="J25" s="343">
        <v>0</v>
      </c>
      <c r="K25" s="13" t="s">
        <v>654</v>
      </c>
      <c r="L25" s="343">
        <v>0</v>
      </c>
      <c r="M25" s="13" t="s">
        <v>654</v>
      </c>
      <c r="N25" s="344">
        <v>0</v>
      </c>
      <c r="O25" s="13" t="s">
        <v>654</v>
      </c>
      <c r="P25" s="343">
        <v>0</v>
      </c>
      <c r="Q25" s="13" t="s">
        <v>654</v>
      </c>
      <c r="R25" s="345">
        <v>0</v>
      </c>
      <c r="S25" s="346">
        <f>SUM(D25,F25,H25,J25,L25,N25,P25,R25)</f>
        <v>0</v>
      </c>
    </row>
    <row r="26" spans="1:19" ht="15.75" thickBot="1">
      <c r="A26" s="328" t="s">
        <v>669</v>
      </c>
      <c r="B26" s="329" t="s">
        <v>670</v>
      </c>
      <c r="C26" s="330" t="s">
        <v>654</v>
      </c>
      <c r="D26" s="347">
        <v>5196.3999999999996</v>
      </c>
      <c r="E26" s="330" t="s">
        <v>654</v>
      </c>
      <c r="F26" s="347">
        <v>210.8</v>
      </c>
      <c r="G26" s="348" t="s">
        <v>654</v>
      </c>
      <c r="H26" s="349">
        <v>0</v>
      </c>
      <c r="I26" s="348" t="s">
        <v>654</v>
      </c>
      <c r="J26" s="349">
        <v>113.3</v>
      </c>
      <c r="K26" s="348" t="s">
        <v>654</v>
      </c>
      <c r="L26" s="349">
        <v>63.2</v>
      </c>
      <c r="M26" s="348" t="s">
        <v>654</v>
      </c>
      <c r="N26" s="350">
        <v>53.5</v>
      </c>
      <c r="O26" s="348" t="s">
        <v>654</v>
      </c>
      <c r="P26" s="351">
        <v>0</v>
      </c>
      <c r="Q26" s="348" t="s">
        <v>654</v>
      </c>
      <c r="R26" s="351">
        <v>0</v>
      </c>
      <c r="S26" s="346">
        <f>SUM(D26,F26,H26,J26,L26,N26,P26,R26)</f>
        <v>5637.2</v>
      </c>
    </row>
    <row r="27" spans="1:19" ht="33.75" customHeight="1" thickTop="1" thickBot="1">
      <c r="A27" s="352" t="s">
        <v>352</v>
      </c>
      <c r="B27" s="353" t="s">
        <v>671</v>
      </c>
      <c r="C27" s="354">
        <f>SUM(C30:C38,C40,C41)</f>
        <v>0</v>
      </c>
      <c r="D27" s="355">
        <v>0</v>
      </c>
      <c r="E27" s="354">
        <f>SUM(E30:E38,E40,E41)</f>
        <v>0</v>
      </c>
      <c r="F27" s="355">
        <v>0</v>
      </c>
      <c r="G27" s="356" t="s">
        <v>654</v>
      </c>
      <c r="H27" s="357" t="s">
        <v>654</v>
      </c>
      <c r="I27" s="356">
        <f>SUM(I30:I38,I40,I41)</f>
        <v>0</v>
      </c>
      <c r="J27" s="358">
        <v>0</v>
      </c>
      <c r="K27" s="356">
        <f>SUM(K30:K38,K40,K41)</f>
        <v>0</v>
      </c>
      <c r="L27" s="358">
        <v>0</v>
      </c>
      <c r="M27" s="359">
        <f>SUM(M30:M38,M40,M41)</f>
        <v>0</v>
      </c>
      <c r="N27" s="355">
        <v>0</v>
      </c>
      <c r="O27" s="356">
        <f>SUM(O30:O38,O40,O41)</f>
        <v>0</v>
      </c>
      <c r="P27" s="358">
        <v>0</v>
      </c>
      <c r="Q27" s="356">
        <f>SUM(Q30:Q38,Q40,Q41)</f>
        <v>0</v>
      </c>
      <c r="R27" s="358">
        <v>0</v>
      </c>
      <c r="S27" s="360">
        <f>SUM(D27,F27,J27,L27,N27,P27,R27)</f>
        <v>0</v>
      </c>
    </row>
    <row r="28" spans="1:19" ht="30" customHeight="1" thickTop="1">
      <c r="A28" s="1052" t="s">
        <v>672</v>
      </c>
      <c r="B28" s="1053"/>
      <c r="C28" s="1050" t="s">
        <v>673</v>
      </c>
      <c r="D28" s="1051"/>
      <c r="E28" s="1050" t="s">
        <v>673</v>
      </c>
      <c r="F28" s="1051"/>
      <c r="G28" s="361" t="s">
        <v>654</v>
      </c>
      <c r="H28" s="361" t="s">
        <v>654</v>
      </c>
      <c r="I28" s="1050" t="s">
        <v>673</v>
      </c>
      <c r="J28" s="1051"/>
      <c r="K28" s="1050" t="s">
        <v>673</v>
      </c>
      <c r="L28" s="1051"/>
      <c r="M28" s="1050" t="s">
        <v>673</v>
      </c>
      <c r="N28" s="1051"/>
      <c r="O28" s="1050" t="s">
        <v>673</v>
      </c>
      <c r="P28" s="1051"/>
      <c r="Q28" s="1050" t="s">
        <v>673</v>
      </c>
      <c r="R28" s="1051"/>
      <c r="S28" s="362" t="s">
        <v>654</v>
      </c>
    </row>
    <row r="29" spans="1:19" ht="25.5">
      <c r="A29" s="363" t="s">
        <v>301</v>
      </c>
      <c r="B29" s="364" t="s">
        <v>674</v>
      </c>
      <c r="C29" s="365">
        <f t="shared" ref="C29:F29" si="0">SUM(C30:C38)</f>
        <v>0</v>
      </c>
      <c r="D29" s="366">
        <f t="shared" si="0"/>
        <v>0</v>
      </c>
      <c r="E29" s="365">
        <f t="shared" si="0"/>
        <v>0</v>
      </c>
      <c r="F29" s="366">
        <f t="shared" si="0"/>
        <v>0</v>
      </c>
      <c r="G29" s="367" t="s">
        <v>654</v>
      </c>
      <c r="H29" s="367" t="s">
        <v>654</v>
      </c>
      <c r="I29" s="368">
        <f t="shared" ref="I29:R29" si="1">SUM(I30:I38)</f>
        <v>0</v>
      </c>
      <c r="J29" s="366">
        <f t="shared" si="1"/>
        <v>0</v>
      </c>
      <c r="K29" s="368">
        <f t="shared" si="1"/>
        <v>0</v>
      </c>
      <c r="L29" s="366">
        <f t="shared" si="1"/>
        <v>0</v>
      </c>
      <c r="M29" s="368">
        <f t="shared" si="1"/>
        <v>0</v>
      </c>
      <c r="N29" s="366">
        <f t="shared" si="1"/>
        <v>0</v>
      </c>
      <c r="O29" s="368">
        <f t="shared" si="1"/>
        <v>0</v>
      </c>
      <c r="P29" s="366">
        <f t="shared" si="1"/>
        <v>0</v>
      </c>
      <c r="Q29" s="368">
        <f t="shared" si="1"/>
        <v>0</v>
      </c>
      <c r="R29" s="366">
        <f t="shared" si="1"/>
        <v>0</v>
      </c>
      <c r="S29" s="369">
        <f>SUM(S30:S38)</f>
        <v>0</v>
      </c>
    </row>
    <row r="30" spans="1:19">
      <c r="A30" s="312" t="s">
        <v>303</v>
      </c>
      <c r="B30" s="282" t="s">
        <v>599</v>
      </c>
      <c r="C30" s="370">
        <v>0</v>
      </c>
      <c r="D30" s="371">
        <f>$D$27*C30/100</f>
        <v>0</v>
      </c>
      <c r="E30" s="372">
        <v>0</v>
      </c>
      <c r="F30" s="371">
        <f>$F$27*E30/100</f>
        <v>0</v>
      </c>
      <c r="G30" s="373" t="s">
        <v>654</v>
      </c>
      <c r="H30" s="373" t="s">
        <v>654</v>
      </c>
      <c r="I30" s="374">
        <v>0</v>
      </c>
      <c r="J30" s="371">
        <f>$J$27*I30/100</f>
        <v>0</v>
      </c>
      <c r="K30" s="375">
        <v>0</v>
      </c>
      <c r="L30" s="371">
        <f>$L$27*K30/100</f>
        <v>0</v>
      </c>
      <c r="M30" s="376">
        <v>0</v>
      </c>
      <c r="N30" s="371">
        <f>$N$27*M30/100</f>
        <v>0</v>
      </c>
      <c r="O30" s="376">
        <v>0</v>
      </c>
      <c r="P30" s="371">
        <f>$P$27*O30/100</f>
        <v>0</v>
      </c>
      <c r="Q30" s="377">
        <v>0</v>
      </c>
      <c r="R30" s="371">
        <f>$R$27*Q30/100</f>
        <v>0</v>
      </c>
      <c r="S30" s="378">
        <f>SUM(D30,F30,J30,L30,N30,P30,R30)</f>
        <v>0</v>
      </c>
    </row>
    <row r="31" spans="1:19">
      <c r="A31" s="312" t="s">
        <v>307</v>
      </c>
      <c r="B31" s="282" t="s">
        <v>657</v>
      </c>
      <c r="C31" s="370">
        <v>0</v>
      </c>
      <c r="D31" s="371">
        <f t="shared" ref="D31:D38" si="2">$D$27*C31/100</f>
        <v>0</v>
      </c>
      <c r="E31" s="372">
        <v>0</v>
      </c>
      <c r="F31" s="371">
        <f t="shared" ref="F31:F38" si="3">$F$27*E31/100</f>
        <v>0</v>
      </c>
      <c r="G31" s="373" t="s">
        <v>654</v>
      </c>
      <c r="H31" s="373" t="s">
        <v>654</v>
      </c>
      <c r="I31" s="374">
        <v>0</v>
      </c>
      <c r="J31" s="371">
        <f t="shared" ref="J31:J41" si="4">$J$27*I31/100</f>
        <v>0</v>
      </c>
      <c r="K31" s="375">
        <v>0</v>
      </c>
      <c r="L31" s="371">
        <f t="shared" ref="L31:L41" si="5">$L$27*K31/100</f>
        <v>0</v>
      </c>
      <c r="M31" s="376">
        <v>0</v>
      </c>
      <c r="N31" s="371">
        <f t="shared" ref="N31:N38" si="6">$N$27*M31/100</f>
        <v>0</v>
      </c>
      <c r="O31" s="376">
        <v>0</v>
      </c>
      <c r="P31" s="371">
        <f t="shared" ref="P31:P41" si="7">$P$27*O31/100</f>
        <v>0</v>
      </c>
      <c r="Q31" s="377">
        <v>0</v>
      </c>
      <c r="R31" s="371">
        <f t="shared" ref="R31:R41" si="8">$R$27*Q31/100</f>
        <v>0</v>
      </c>
      <c r="S31" s="378">
        <f t="shared" ref="S31:S38" si="9">SUM(D31,F31,J31,L31,N31,P31,R31)</f>
        <v>0</v>
      </c>
    </row>
    <row r="32" spans="1:19">
      <c r="A32" s="312" t="s">
        <v>675</v>
      </c>
      <c r="B32" s="282" t="s">
        <v>607</v>
      </c>
      <c r="C32" s="370">
        <v>0</v>
      </c>
      <c r="D32" s="371">
        <f t="shared" si="2"/>
        <v>0</v>
      </c>
      <c r="E32" s="372">
        <v>0</v>
      </c>
      <c r="F32" s="371">
        <f t="shared" si="3"/>
        <v>0</v>
      </c>
      <c r="G32" s="373" t="s">
        <v>654</v>
      </c>
      <c r="H32" s="373" t="s">
        <v>654</v>
      </c>
      <c r="I32" s="374">
        <v>0</v>
      </c>
      <c r="J32" s="371">
        <f t="shared" si="4"/>
        <v>0</v>
      </c>
      <c r="K32" s="375">
        <v>0</v>
      </c>
      <c r="L32" s="371">
        <f t="shared" si="5"/>
        <v>0</v>
      </c>
      <c r="M32" s="376">
        <v>0</v>
      </c>
      <c r="N32" s="371">
        <f t="shared" si="6"/>
        <v>0</v>
      </c>
      <c r="O32" s="376">
        <v>0</v>
      </c>
      <c r="P32" s="371">
        <f t="shared" si="7"/>
        <v>0</v>
      </c>
      <c r="Q32" s="377">
        <v>0</v>
      </c>
      <c r="R32" s="371">
        <f t="shared" si="8"/>
        <v>0</v>
      </c>
      <c r="S32" s="378">
        <f t="shared" si="9"/>
        <v>0</v>
      </c>
    </row>
    <row r="33" spans="1:19">
      <c r="A33" s="312" t="s">
        <v>676</v>
      </c>
      <c r="B33" s="282" t="s">
        <v>576</v>
      </c>
      <c r="C33" s="370">
        <v>0</v>
      </c>
      <c r="D33" s="371">
        <f t="shared" si="2"/>
        <v>0</v>
      </c>
      <c r="E33" s="372">
        <v>0</v>
      </c>
      <c r="F33" s="371">
        <f t="shared" si="3"/>
        <v>0</v>
      </c>
      <c r="G33" s="373" t="s">
        <v>654</v>
      </c>
      <c r="H33" s="373" t="s">
        <v>654</v>
      </c>
      <c r="I33" s="374">
        <v>0</v>
      </c>
      <c r="J33" s="371">
        <f t="shared" si="4"/>
        <v>0</v>
      </c>
      <c r="K33" s="375">
        <v>0</v>
      </c>
      <c r="L33" s="371">
        <f t="shared" si="5"/>
        <v>0</v>
      </c>
      <c r="M33" s="376">
        <v>0</v>
      </c>
      <c r="N33" s="371">
        <f t="shared" si="6"/>
        <v>0</v>
      </c>
      <c r="O33" s="376">
        <v>0</v>
      </c>
      <c r="P33" s="371">
        <f t="shared" si="7"/>
        <v>0</v>
      </c>
      <c r="Q33" s="377">
        <v>0</v>
      </c>
      <c r="R33" s="371">
        <f t="shared" si="8"/>
        <v>0</v>
      </c>
      <c r="S33" s="378">
        <f t="shared" si="9"/>
        <v>0</v>
      </c>
    </row>
    <row r="34" spans="1:19">
      <c r="A34" s="312" t="s">
        <v>677</v>
      </c>
      <c r="B34" s="282" t="s">
        <v>660</v>
      </c>
      <c r="C34" s="370">
        <v>0</v>
      </c>
      <c r="D34" s="371">
        <f t="shared" si="2"/>
        <v>0</v>
      </c>
      <c r="E34" s="372">
        <v>0</v>
      </c>
      <c r="F34" s="371">
        <f t="shared" si="3"/>
        <v>0</v>
      </c>
      <c r="G34" s="373" t="s">
        <v>654</v>
      </c>
      <c r="H34" s="373" t="s">
        <v>654</v>
      </c>
      <c r="I34" s="374">
        <v>0</v>
      </c>
      <c r="J34" s="371">
        <f t="shared" si="4"/>
        <v>0</v>
      </c>
      <c r="K34" s="375">
        <v>0</v>
      </c>
      <c r="L34" s="371">
        <f t="shared" si="5"/>
        <v>0</v>
      </c>
      <c r="M34" s="376">
        <v>0</v>
      </c>
      <c r="N34" s="371">
        <f t="shared" si="6"/>
        <v>0</v>
      </c>
      <c r="O34" s="376">
        <v>0</v>
      </c>
      <c r="P34" s="371">
        <f t="shared" si="7"/>
        <v>0</v>
      </c>
      <c r="Q34" s="377">
        <v>0</v>
      </c>
      <c r="R34" s="371">
        <f t="shared" si="8"/>
        <v>0</v>
      </c>
      <c r="S34" s="378">
        <f t="shared" si="9"/>
        <v>0</v>
      </c>
    </row>
    <row r="35" spans="1:19">
      <c r="A35" s="312" t="s">
        <v>678</v>
      </c>
      <c r="B35" s="282" t="s">
        <v>580</v>
      </c>
      <c r="C35" s="370">
        <v>0</v>
      </c>
      <c r="D35" s="371">
        <f t="shared" si="2"/>
        <v>0</v>
      </c>
      <c r="E35" s="372">
        <v>0</v>
      </c>
      <c r="F35" s="371">
        <f t="shared" si="3"/>
        <v>0</v>
      </c>
      <c r="G35" s="373" t="s">
        <v>654</v>
      </c>
      <c r="H35" s="373" t="s">
        <v>654</v>
      </c>
      <c r="I35" s="374">
        <v>0</v>
      </c>
      <c r="J35" s="371">
        <f t="shared" si="4"/>
        <v>0</v>
      </c>
      <c r="K35" s="375">
        <v>0</v>
      </c>
      <c r="L35" s="371">
        <f t="shared" si="5"/>
        <v>0</v>
      </c>
      <c r="M35" s="376">
        <v>0</v>
      </c>
      <c r="N35" s="371">
        <f t="shared" si="6"/>
        <v>0</v>
      </c>
      <c r="O35" s="376">
        <v>0</v>
      </c>
      <c r="P35" s="371">
        <f t="shared" si="7"/>
        <v>0</v>
      </c>
      <c r="Q35" s="377">
        <v>0</v>
      </c>
      <c r="R35" s="371">
        <f t="shared" si="8"/>
        <v>0</v>
      </c>
      <c r="S35" s="378">
        <f t="shared" si="9"/>
        <v>0</v>
      </c>
    </row>
    <row r="36" spans="1:19">
      <c r="A36" s="312" t="s">
        <v>679</v>
      </c>
      <c r="B36" s="282" t="s">
        <v>586</v>
      </c>
      <c r="C36" s="370">
        <v>0</v>
      </c>
      <c r="D36" s="371">
        <f t="shared" si="2"/>
        <v>0</v>
      </c>
      <c r="E36" s="372">
        <v>0</v>
      </c>
      <c r="F36" s="371">
        <f t="shared" si="3"/>
        <v>0</v>
      </c>
      <c r="G36" s="373" t="s">
        <v>654</v>
      </c>
      <c r="H36" s="373" t="s">
        <v>654</v>
      </c>
      <c r="I36" s="374">
        <v>0</v>
      </c>
      <c r="J36" s="371">
        <f t="shared" si="4"/>
        <v>0</v>
      </c>
      <c r="K36" s="375">
        <v>0</v>
      </c>
      <c r="L36" s="371">
        <f t="shared" si="5"/>
        <v>0</v>
      </c>
      <c r="M36" s="376">
        <v>0</v>
      </c>
      <c r="N36" s="371">
        <f t="shared" si="6"/>
        <v>0</v>
      </c>
      <c r="O36" s="376">
        <v>0</v>
      </c>
      <c r="P36" s="371">
        <f t="shared" si="7"/>
        <v>0</v>
      </c>
      <c r="Q36" s="377">
        <v>0</v>
      </c>
      <c r="R36" s="371">
        <f t="shared" si="8"/>
        <v>0</v>
      </c>
      <c r="S36" s="378">
        <f t="shared" si="9"/>
        <v>0</v>
      </c>
    </row>
    <row r="37" spans="1:19">
      <c r="A37" s="312" t="s">
        <v>680</v>
      </c>
      <c r="B37" s="282" t="s">
        <v>664</v>
      </c>
      <c r="C37" s="370">
        <v>0</v>
      </c>
      <c r="D37" s="371">
        <f t="shared" si="2"/>
        <v>0</v>
      </c>
      <c r="E37" s="372">
        <v>0</v>
      </c>
      <c r="F37" s="371">
        <f t="shared" si="3"/>
        <v>0</v>
      </c>
      <c r="G37" s="373" t="s">
        <v>654</v>
      </c>
      <c r="H37" s="373" t="s">
        <v>654</v>
      </c>
      <c r="I37" s="374">
        <v>0</v>
      </c>
      <c r="J37" s="371">
        <f t="shared" si="4"/>
        <v>0</v>
      </c>
      <c r="K37" s="375">
        <v>0</v>
      </c>
      <c r="L37" s="371">
        <f t="shared" si="5"/>
        <v>0</v>
      </c>
      <c r="M37" s="376">
        <v>0</v>
      </c>
      <c r="N37" s="371">
        <f t="shared" si="6"/>
        <v>0</v>
      </c>
      <c r="O37" s="376">
        <v>0</v>
      </c>
      <c r="P37" s="371">
        <f t="shared" si="7"/>
        <v>0</v>
      </c>
      <c r="Q37" s="377">
        <v>0</v>
      </c>
      <c r="R37" s="371">
        <f t="shared" si="8"/>
        <v>0</v>
      </c>
      <c r="S37" s="378">
        <f t="shared" si="9"/>
        <v>0</v>
      </c>
    </row>
    <row r="38" spans="1:19" ht="15.75" thickBot="1">
      <c r="A38" s="328" t="s">
        <v>681</v>
      </c>
      <c r="B38" s="329" t="s">
        <v>597</v>
      </c>
      <c r="C38" s="379">
        <v>0</v>
      </c>
      <c r="D38" s="380">
        <f t="shared" si="2"/>
        <v>0</v>
      </c>
      <c r="E38" s="381">
        <v>0</v>
      </c>
      <c r="F38" s="380">
        <f t="shared" si="3"/>
        <v>0</v>
      </c>
      <c r="G38" s="382" t="s">
        <v>654</v>
      </c>
      <c r="H38" s="382" t="s">
        <v>654</v>
      </c>
      <c r="I38" s="383">
        <v>0</v>
      </c>
      <c r="J38" s="380">
        <f t="shared" si="4"/>
        <v>0</v>
      </c>
      <c r="K38" s="384">
        <v>0</v>
      </c>
      <c r="L38" s="380">
        <f t="shared" si="5"/>
        <v>0</v>
      </c>
      <c r="M38" s="385">
        <v>0</v>
      </c>
      <c r="N38" s="380">
        <f t="shared" si="6"/>
        <v>0</v>
      </c>
      <c r="O38" s="385">
        <v>0</v>
      </c>
      <c r="P38" s="380">
        <f t="shared" si="7"/>
        <v>0</v>
      </c>
      <c r="Q38" s="386">
        <v>0</v>
      </c>
      <c r="R38" s="380">
        <f t="shared" si="8"/>
        <v>0</v>
      </c>
      <c r="S38" s="378">
        <f t="shared" si="9"/>
        <v>0</v>
      </c>
    </row>
    <row r="39" spans="1:19" ht="26.25" thickTop="1">
      <c r="A39" s="233" t="s">
        <v>355</v>
      </c>
      <c r="B39" s="338" t="s">
        <v>682</v>
      </c>
      <c r="C39" s="387">
        <f t="shared" ref="C39:E39" si="10">SUM(C40,C41)</f>
        <v>0</v>
      </c>
      <c r="D39" s="388">
        <f t="shared" si="10"/>
        <v>0</v>
      </c>
      <c r="E39" s="387">
        <f t="shared" si="10"/>
        <v>0</v>
      </c>
      <c r="F39" s="388">
        <f>SUM(F40,F41)</f>
        <v>0</v>
      </c>
      <c r="G39" s="389" t="s">
        <v>654</v>
      </c>
      <c r="H39" s="389" t="s">
        <v>654</v>
      </c>
      <c r="I39" s="390">
        <f t="shared" ref="I39:R39" si="11">SUM(I40,I41)</f>
        <v>0</v>
      </c>
      <c r="J39" s="388">
        <f t="shared" si="11"/>
        <v>0</v>
      </c>
      <c r="K39" s="390">
        <f t="shared" si="11"/>
        <v>0</v>
      </c>
      <c r="L39" s="388">
        <f t="shared" si="11"/>
        <v>0</v>
      </c>
      <c r="M39" s="390">
        <f t="shared" si="11"/>
        <v>0</v>
      </c>
      <c r="N39" s="388">
        <f t="shared" si="11"/>
        <v>0</v>
      </c>
      <c r="O39" s="390">
        <f t="shared" si="11"/>
        <v>0</v>
      </c>
      <c r="P39" s="388">
        <f t="shared" si="11"/>
        <v>0</v>
      </c>
      <c r="Q39" s="390">
        <f t="shared" si="11"/>
        <v>0</v>
      </c>
      <c r="R39" s="388">
        <f t="shared" si="11"/>
        <v>0</v>
      </c>
      <c r="S39" s="391">
        <f>SUM(S40,S41)</f>
        <v>0</v>
      </c>
    </row>
    <row r="40" spans="1:19">
      <c r="A40" s="312" t="s">
        <v>388</v>
      </c>
      <c r="B40" s="282" t="s">
        <v>668</v>
      </c>
      <c r="C40" s="370">
        <v>0</v>
      </c>
      <c r="D40" s="371">
        <f>$D$27*C40/100</f>
        <v>0</v>
      </c>
      <c r="E40" s="372">
        <v>0</v>
      </c>
      <c r="F40" s="371">
        <f>$F$27*E40/100</f>
        <v>0</v>
      </c>
      <c r="G40" s="373" t="s">
        <v>654</v>
      </c>
      <c r="H40" s="373" t="s">
        <v>654</v>
      </c>
      <c r="I40" s="374">
        <v>0</v>
      </c>
      <c r="J40" s="371">
        <f t="shared" si="4"/>
        <v>0</v>
      </c>
      <c r="K40" s="375">
        <v>0</v>
      </c>
      <c r="L40" s="371">
        <f t="shared" si="5"/>
        <v>0</v>
      </c>
      <c r="M40" s="376">
        <v>0</v>
      </c>
      <c r="N40" s="371">
        <f>$N$27*M40/100</f>
        <v>0</v>
      </c>
      <c r="O40" s="376">
        <v>0</v>
      </c>
      <c r="P40" s="371">
        <f t="shared" si="7"/>
        <v>0</v>
      </c>
      <c r="Q40" s="377">
        <v>0</v>
      </c>
      <c r="R40" s="371">
        <f t="shared" si="8"/>
        <v>0</v>
      </c>
      <c r="S40" s="392">
        <f>SUM(D40,F40,J40,L40,N40,P40,R40)</f>
        <v>0</v>
      </c>
    </row>
    <row r="41" spans="1:19" ht="15.75" thickBot="1">
      <c r="A41" s="328" t="s">
        <v>683</v>
      </c>
      <c r="B41" s="329" t="s">
        <v>670</v>
      </c>
      <c r="C41" s="379">
        <v>0</v>
      </c>
      <c r="D41" s="380">
        <f>$D$27*C41/100</f>
        <v>0</v>
      </c>
      <c r="E41" s="381">
        <v>0</v>
      </c>
      <c r="F41" s="371">
        <f>$F$27*E41/100</f>
        <v>0</v>
      </c>
      <c r="G41" s="382" t="s">
        <v>654</v>
      </c>
      <c r="H41" s="382" t="s">
        <v>654</v>
      </c>
      <c r="I41" s="383">
        <v>0</v>
      </c>
      <c r="J41" s="371">
        <f t="shared" si="4"/>
        <v>0</v>
      </c>
      <c r="K41" s="384">
        <v>0</v>
      </c>
      <c r="L41" s="371">
        <f t="shared" si="5"/>
        <v>0</v>
      </c>
      <c r="M41" s="385">
        <v>0</v>
      </c>
      <c r="N41" s="371">
        <f>$N$27*M41/100</f>
        <v>0</v>
      </c>
      <c r="O41" s="385">
        <v>0</v>
      </c>
      <c r="P41" s="371">
        <f t="shared" si="7"/>
        <v>0</v>
      </c>
      <c r="Q41" s="386">
        <v>0</v>
      </c>
      <c r="R41" s="371">
        <f t="shared" si="8"/>
        <v>0</v>
      </c>
      <c r="S41" s="392">
        <f>SUM(D41,F41,J41,L41,N41,P41,R41)</f>
        <v>0</v>
      </c>
    </row>
    <row r="42" spans="1:19" ht="31.5" customHeight="1" thickTop="1" thickBot="1">
      <c r="A42" s="393" t="s">
        <v>365</v>
      </c>
      <c r="B42" s="394" t="s">
        <v>684</v>
      </c>
      <c r="C42" s="395">
        <f>SUM(C45:C53,C55,C56)</f>
        <v>100</v>
      </c>
      <c r="D42" s="396">
        <v>0</v>
      </c>
      <c r="E42" s="395">
        <f>SUM(E45:E53,E55,E56)</f>
        <v>100</v>
      </c>
      <c r="F42" s="396">
        <v>0</v>
      </c>
      <c r="G42" s="397" t="s">
        <v>654</v>
      </c>
      <c r="H42" s="398" t="s">
        <v>654</v>
      </c>
      <c r="I42" s="399">
        <f>SUM(I45:I53,I55,I56)</f>
        <v>100</v>
      </c>
      <c r="J42" s="400">
        <v>0</v>
      </c>
      <c r="K42" s="399">
        <f>SUM(K45:K53,K55,K56)</f>
        <v>100</v>
      </c>
      <c r="L42" s="400">
        <v>0</v>
      </c>
      <c r="M42" s="399">
        <f>SUM(M45:M53,M55,M56)</f>
        <v>100</v>
      </c>
      <c r="N42" s="396">
        <v>0</v>
      </c>
      <c r="O42" s="399">
        <f>SUM(O45:O53,O55,O56)</f>
        <v>0</v>
      </c>
      <c r="P42" s="400">
        <v>0</v>
      </c>
      <c r="Q42" s="399">
        <f>SUM(Q45:Q53,Q55,Q56)</f>
        <v>0</v>
      </c>
      <c r="R42" s="401">
        <v>0</v>
      </c>
      <c r="S42" s="402">
        <f>SUM(D42,F42,J42,L42,N42,P42,R42)</f>
        <v>0</v>
      </c>
    </row>
    <row r="43" spans="1:19" ht="21.75" customHeight="1" thickTop="1">
      <c r="A43" s="1052" t="s">
        <v>685</v>
      </c>
      <c r="B43" s="1053"/>
      <c r="C43" s="1054" t="s">
        <v>686</v>
      </c>
      <c r="D43" s="1055"/>
      <c r="E43" s="1055"/>
      <c r="F43" s="1055"/>
      <c r="G43" s="1055"/>
      <c r="H43" s="1055"/>
      <c r="I43" s="1055"/>
      <c r="J43" s="1055"/>
      <c r="K43" s="1055"/>
      <c r="L43" s="1055"/>
      <c r="M43" s="1055"/>
      <c r="N43" s="1055"/>
      <c r="O43" s="1055"/>
      <c r="P43" s="1055"/>
      <c r="Q43" s="1055"/>
      <c r="R43" s="1055"/>
      <c r="S43" s="1056"/>
    </row>
    <row r="44" spans="1:19" ht="25.5">
      <c r="A44" s="363" t="s">
        <v>166</v>
      </c>
      <c r="B44" s="364" t="s">
        <v>687</v>
      </c>
      <c r="C44" s="365">
        <f t="shared" ref="C44:F44" si="12">SUM(C45:C53)</f>
        <v>8.6523486319675449E-2</v>
      </c>
      <c r="D44" s="366">
        <f t="shared" si="12"/>
        <v>0</v>
      </c>
      <c r="E44" s="365">
        <f t="shared" si="12"/>
        <v>0</v>
      </c>
      <c r="F44" s="366">
        <f t="shared" si="12"/>
        <v>0</v>
      </c>
      <c r="G44" s="367" t="s">
        <v>654</v>
      </c>
      <c r="H44" s="367" t="s">
        <v>654</v>
      </c>
      <c r="I44" s="368">
        <f t="shared" ref="I44:R44" si="13">SUM(I45:I53)</f>
        <v>4.8698572628043673</v>
      </c>
      <c r="J44" s="366">
        <f t="shared" si="13"/>
        <v>0</v>
      </c>
      <c r="K44" s="368">
        <f t="shared" si="13"/>
        <v>0</v>
      </c>
      <c r="L44" s="366">
        <f t="shared" si="13"/>
        <v>0</v>
      </c>
      <c r="M44" s="368">
        <f t="shared" si="13"/>
        <v>0</v>
      </c>
      <c r="N44" s="366">
        <f t="shared" si="13"/>
        <v>0</v>
      </c>
      <c r="O44" s="368">
        <f t="shared" si="13"/>
        <v>0</v>
      </c>
      <c r="P44" s="366">
        <f t="shared" si="13"/>
        <v>0</v>
      </c>
      <c r="Q44" s="368">
        <f t="shared" si="13"/>
        <v>0</v>
      </c>
      <c r="R44" s="366">
        <f t="shared" si="13"/>
        <v>0</v>
      </c>
      <c r="S44" s="369">
        <f>SUM(S45:S53)</f>
        <v>0</v>
      </c>
    </row>
    <row r="45" spans="1:19">
      <c r="A45" s="403" t="s">
        <v>168</v>
      </c>
      <c r="B45" s="282" t="s">
        <v>599</v>
      </c>
      <c r="C45" s="404">
        <f t="shared" ref="C45:C53" si="14">IF($D$13+$D$27=0,0,(D15+D30)/($D$13+$D$27)*100)</f>
        <v>0</v>
      </c>
      <c r="D45" s="405">
        <f>$D$42*C45/100</f>
        <v>0</v>
      </c>
      <c r="E45" s="404">
        <f t="shared" ref="E45:E53" si="15">IF($F$13+$F$27=0,0,(F15+F30)/($F$13+$F$27)*100)</f>
        <v>0</v>
      </c>
      <c r="F45" s="405">
        <f>$F$42*E45/100</f>
        <v>0</v>
      </c>
      <c r="G45" s="389" t="s">
        <v>654</v>
      </c>
      <c r="H45" s="389" t="s">
        <v>654</v>
      </c>
      <c r="I45" s="406">
        <f t="shared" ref="I45:I53" si="16">IF($J$13+$J$27=0,0,(J15+J30)/($J$13+$J$27)*100)</f>
        <v>0</v>
      </c>
      <c r="J45" s="405">
        <f>$J$42*I45/100</f>
        <v>0</v>
      </c>
      <c r="K45" s="406">
        <f t="shared" ref="K45:K53" si="17">IF($L$13+$L$27=0,0,(L15+L30)/($L$13+$L$27)*100)</f>
        <v>0</v>
      </c>
      <c r="L45" s="405">
        <f>$L$42*K45/100</f>
        <v>0</v>
      </c>
      <c r="M45" s="406">
        <f t="shared" ref="M45:M53" si="18">IF($N$13+$N$27=0,0,(N15+N30)/($N$13+$N$27)*100)</f>
        <v>0</v>
      </c>
      <c r="N45" s="405">
        <f>$N$42*M45/100</f>
        <v>0</v>
      </c>
      <c r="O45" s="406">
        <f t="shared" ref="O45:O53" si="19">IF($P$13+$P$27=0,0,(P15+P30)/($P$13+$P$27)*100)</f>
        <v>0</v>
      </c>
      <c r="P45" s="405">
        <f>$P$42*O45/100</f>
        <v>0</v>
      </c>
      <c r="Q45" s="406">
        <f t="shared" ref="Q45:Q53" si="20">IF($R$13+$R$27=0,0,(R15+R30)/($R$13+$R$27)*100)</f>
        <v>0</v>
      </c>
      <c r="R45" s="405">
        <f>$R$42*Q45/100</f>
        <v>0</v>
      </c>
      <c r="S45" s="407">
        <f>SUM(D45,F45,J45,L45,N45,P45,R45)</f>
        <v>0</v>
      </c>
    </row>
    <row r="46" spans="1:19">
      <c r="A46" s="312" t="s">
        <v>486</v>
      </c>
      <c r="B46" s="282" t="s">
        <v>657</v>
      </c>
      <c r="C46" s="404">
        <f t="shared" si="14"/>
        <v>0</v>
      </c>
      <c r="D46" s="405">
        <f t="shared" ref="D46:D56" si="21">$D$42*C46/100</f>
        <v>0</v>
      </c>
      <c r="E46" s="404">
        <f t="shared" si="15"/>
        <v>0</v>
      </c>
      <c r="F46" s="405">
        <f t="shared" ref="F46:F56" si="22">$F$42*E46/100</f>
        <v>0</v>
      </c>
      <c r="G46" s="373" t="s">
        <v>654</v>
      </c>
      <c r="H46" s="373" t="s">
        <v>654</v>
      </c>
      <c r="I46" s="406">
        <f t="shared" si="16"/>
        <v>2.1830394626364402</v>
      </c>
      <c r="J46" s="405">
        <f t="shared" ref="J46:J56" si="23">$J$42*I46/100</f>
        <v>0</v>
      </c>
      <c r="K46" s="406">
        <f t="shared" si="17"/>
        <v>0</v>
      </c>
      <c r="L46" s="405">
        <f t="shared" ref="L46:L56" si="24">$L$42*K46/100</f>
        <v>0</v>
      </c>
      <c r="M46" s="406">
        <f t="shared" si="18"/>
        <v>0</v>
      </c>
      <c r="N46" s="405">
        <f t="shared" ref="N46:N56" si="25">$N$42*M46/100</f>
        <v>0</v>
      </c>
      <c r="O46" s="406">
        <f t="shared" si="19"/>
        <v>0</v>
      </c>
      <c r="P46" s="405">
        <f t="shared" ref="P46:P56" si="26">$P$42*O46/100</f>
        <v>0</v>
      </c>
      <c r="Q46" s="406">
        <f t="shared" si="20"/>
        <v>0</v>
      </c>
      <c r="R46" s="405">
        <f t="shared" ref="R46:R56" si="27">$R$42*Q46/100</f>
        <v>0</v>
      </c>
      <c r="S46" s="407">
        <f t="shared" ref="S46:S56" si="28">SUM(D46,F46,J46,L46,N46,P46,R46)</f>
        <v>0</v>
      </c>
    </row>
    <row r="47" spans="1:19">
      <c r="A47" s="312" t="s">
        <v>688</v>
      </c>
      <c r="B47" s="282" t="s">
        <v>607</v>
      </c>
      <c r="C47" s="404">
        <f t="shared" si="14"/>
        <v>3.460939452787018E-2</v>
      </c>
      <c r="D47" s="405">
        <f t="shared" si="21"/>
        <v>0</v>
      </c>
      <c r="E47" s="404">
        <f t="shared" si="15"/>
        <v>0</v>
      </c>
      <c r="F47" s="405">
        <f t="shared" si="22"/>
        <v>0</v>
      </c>
      <c r="G47" s="373" t="s">
        <v>654</v>
      </c>
      <c r="H47" s="373" t="s">
        <v>654</v>
      </c>
      <c r="I47" s="406">
        <f t="shared" si="16"/>
        <v>2.0151133501259446</v>
      </c>
      <c r="J47" s="405">
        <f t="shared" si="23"/>
        <v>0</v>
      </c>
      <c r="K47" s="406">
        <f t="shared" si="17"/>
        <v>0</v>
      </c>
      <c r="L47" s="405">
        <f t="shared" si="24"/>
        <v>0</v>
      </c>
      <c r="M47" s="406">
        <f t="shared" si="18"/>
        <v>0</v>
      </c>
      <c r="N47" s="405">
        <f t="shared" si="25"/>
        <v>0</v>
      </c>
      <c r="O47" s="406">
        <f t="shared" si="19"/>
        <v>0</v>
      </c>
      <c r="P47" s="405">
        <f t="shared" si="26"/>
        <v>0</v>
      </c>
      <c r="Q47" s="406">
        <f t="shared" si="20"/>
        <v>0</v>
      </c>
      <c r="R47" s="405">
        <f t="shared" si="27"/>
        <v>0</v>
      </c>
      <c r="S47" s="407">
        <f t="shared" si="28"/>
        <v>0</v>
      </c>
    </row>
    <row r="48" spans="1:19">
      <c r="A48" s="312" t="s">
        <v>689</v>
      </c>
      <c r="B48" s="282" t="s">
        <v>576</v>
      </c>
      <c r="C48" s="404">
        <f t="shared" si="14"/>
        <v>0</v>
      </c>
      <c r="D48" s="405">
        <f t="shared" si="21"/>
        <v>0</v>
      </c>
      <c r="E48" s="404">
        <f t="shared" si="15"/>
        <v>0</v>
      </c>
      <c r="F48" s="405">
        <f t="shared" si="22"/>
        <v>0</v>
      </c>
      <c r="G48" s="373" t="s">
        <v>654</v>
      </c>
      <c r="H48" s="373" t="s">
        <v>654</v>
      </c>
      <c r="I48" s="406">
        <f t="shared" si="16"/>
        <v>0</v>
      </c>
      <c r="J48" s="405">
        <f t="shared" si="23"/>
        <v>0</v>
      </c>
      <c r="K48" s="406">
        <f t="shared" si="17"/>
        <v>0</v>
      </c>
      <c r="L48" s="405">
        <f t="shared" si="24"/>
        <v>0</v>
      </c>
      <c r="M48" s="406">
        <f t="shared" si="18"/>
        <v>0</v>
      </c>
      <c r="N48" s="405">
        <f t="shared" si="25"/>
        <v>0</v>
      </c>
      <c r="O48" s="406">
        <f t="shared" si="19"/>
        <v>0</v>
      </c>
      <c r="P48" s="405">
        <f t="shared" si="26"/>
        <v>0</v>
      </c>
      <c r="Q48" s="406">
        <f t="shared" si="20"/>
        <v>0</v>
      </c>
      <c r="R48" s="405">
        <f t="shared" si="27"/>
        <v>0</v>
      </c>
      <c r="S48" s="407">
        <f t="shared" si="28"/>
        <v>0</v>
      </c>
    </row>
    <row r="49" spans="1:19">
      <c r="A49" s="312" t="s">
        <v>690</v>
      </c>
      <c r="B49" s="282" t="s">
        <v>660</v>
      </c>
      <c r="C49" s="404">
        <f t="shared" si="14"/>
        <v>2.8841162106558484E-2</v>
      </c>
      <c r="D49" s="405">
        <f t="shared" si="21"/>
        <v>0</v>
      </c>
      <c r="E49" s="404">
        <f t="shared" si="15"/>
        <v>0</v>
      </c>
      <c r="F49" s="405">
        <f t="shared" si="22"/>
        <v>0</v>
      </c>
      <c r="G49" s="373" t="s">
        <v>654</v>
      </c>
      <c r="H49" s="373" t="s">
        <v>654</v>
      </c>
      <c r="I49" s="406">
        <f t="shared" si="16"/>
        <v>0.33585222502099082</v>
      </c>
      <c r="J49" s="405">
        <f t="shared" si="23"/>
        <v>0</v>
      </c>
      <c r="K49" s="406">
        <f t="shared" si="17"/>
        <v>0</v>
      </c>
      <c r="L49" s="405">
        <f t="shared" si="24"/>
        <v>0</v>
      </c>
      <c r="M49" s="406">
        <f t="shared" si="18"/>
        <v>0</v>
      </c>
      <c r="N49" s="405">
        <f t="shared" si="25"/>
        <v>0</v>
      </c>
      <c r="O49" s="406">
        <f t="shared" si="19"/>
        <v>0</v>
      </c>
      <c r="P49" s="405">
        <f t="shared" si="26"/>
        <v>0</v>
      </c>
      <c r="Q49" s="406">
        <f t="shared" si="20"/>
        <v>0</v>
      </c>
      <c r="R49" s="405">
        <f t="shared" si="27"/>
        <v>0</v>
      </c>
      <c r="S49" s="407">
        <f t="shared" si="28"/>
        <v>0</v>
      </c>
    </row>
    <row r="50" spans="1:19">
      <c r="A50" s="312" t="s">
        <v>691</v>
      </c>
      <c r="B50" s="282" t="s">
        <v>580</v>
      </c>
      <c r="C50" s="404">
        <f t="shared" si="14"/>
        <v>2.3072929685246785E-2</v>
      </c>
      <c r="D50" s="405">
        <f t="shared" si="21"/>
        <v>0</v>
      </c>
      <c r="E50" s="404">
        <f t="shared" si="15"/>
        <v>0</v>
      </c>
      <c r="F50" s="405">
        <f t="shared" si="22"/>
        <v>0</v>
      </c>
      <c r="G50" s="373" t="s">
        <v>654</v>
      </c>
      <c r="H50" s="373" t="s">
        <v>654</v>
      </c>
      <c r="I50" s="406">
        <f t="shared" si="16"/>
        <v>0.33585222502099082</v>
      </c>
      <c r="J50" s="405">
        <f t="shared" si="23"/>
        <v>0</v>
      </c>
      <c r="K50" s="406">
        <f t="shared" si="17"/>
        <v>0</v>
      </c>
      <c r="L50" s="405">
        <f t="shared" si="24"/>
        <v>0</v>
      </c>
      <c r="M50" s="406">
        <f t="shared" si="18"/>
        <v>0</v>
      </c>
      <c r="N50" s="405">
        <f t="shared" si="25"/>
        <v>0</v>
      </c>
      <c r="O50" s="406">
        <f t="shared" si="19"/>
        <v>0</v>
      </c>
      <c r="P50" s="405">
        <f t="shared" si="26"/>
        <v>0</v>
      </c>
      <c r="Q50" s="406">
        <f t="shared" si="20"/>
        <v>0</v>
      </c>
      <c r="R50" s="405">
        <f t="shared" si="27"/>
        <v>0</v>
      </c>
      <c r="S50" s="407">
        <f t="shared" si="28"/>
        <v>0</v>
      </c>
    </row>
    <row r="51" spans="1:19">
      <c r="A51" s="312" t="s">
        <v>692</v>
      </c>
      <c r="B51" s="282" t="s">
        <v>586</v>
      </c>
      <c r="C51" s="404">
        <f t="shared" si="14"/>
        <v>0</v>
      </c>
      <c r="D51" s="405">
        <f t="shared" si="21"/>
        <v>0</v>
      </c>
      <c r="E51" s="404">
        <f t="shared" si="15"/>
        <v>0</v>
      </c>
      <c r="F51" s="405">
        <f t="shared" si="22"/>
        <v>0</v>
      </c>
      <c r="G51" s="373" t="s">
        <v>654</v>
      </c>
      <c r="H51" s="373" t="s">
        <v>654</v>
      </c>
      <c r="I51" s="406">
        <f t="shared" si="16"/>
        <v>0</v>
      </c>
      <c r="J51" s="405">
        <f t="shared" si="23"/>
        <v>0</v>
      </c>
      <c r="K51" s="406">
        <f t="shared" si="17"/>
        <v>0</v>
      </c>
      <c r="L51" s="405">
        <f t="shared" si="24"/>
        <v>0</v>
      </c>
      <c r="M51" s="406">
        <f t="shared" si="18"/>
        <v>0</v>
      </c>
      <c r="N51" s="405">
        <f t="shared" si="25"/>
        <v>0</v>
      </c>
      <c r="O51" s="406">
        <f t="shared" si="19"/>
        <v>0</v>
      </c>
      <c r="P51" s="405">
        <f t="shared" si="26"/>
        <v>0</v>
      </c>
      <c r="Q51" s="406">
        <f t="shared" si="20"/>
        <v>0</v>
      </c>
      <c r="R51" s="405">
        <f t="shared" si="27"/>
        <v>0</v>
      </c>
      <c r="S51" s="407">
        <f t="shared" si="28"/>
        <v>0</v>
      </c>
    </row>
    <row r="52" spans="1:19">
      <c r="A52" s="312" t="s">
        <v>693</v>
      </c>
      <c r="B52" s="282" t="s">
        <v>664</v>
      </c>
      <c r="C52" s="404">
        <f t="shared" si="14"/>
        <v>0</v>
      </c>
      <c r="D52" s="405">
        <f t="shared" si="21"/>
        <v>0</v>
      </c>
      <c r="E52" s="404">
        <f t="shared" si="15"/>
        <v>0</v>
      </c>
      <c r="F52" s="405">
        <f t="shared" si="22"/>
        <v>0</v>
      </c>
      <c r="G52" s="373" t="s">
        <v>654</v>
      </c>
      <c r="H52" s="373" t="s">
        <v>654</v>
      </c>
      <c r="I52" s="406">
        <f t="shared" si="16"/>
        <v>0</v>
      </c>
      <c r="J52" s="405">
        <f t="shared" si="23"/>
        <v>0</v>
      </c>
      <c r="K52" s="406">
        <f t="shared" si="17"/>
        <v>0</v>
      </c>
      <c r="L52" s="405">
        <f t="shared" si="24"/>
        <v>0</v>
      </c>
      <c r="M52" s="406">
        <f t="shared" si="18"/>
        <v>0</v>
      </c>
      <c r="N52" s="405">
        <f t="shared" si="25"/>
        <v>0</v>
      </c>
      <c r="O52" s="406">
        <f t="shared" si="19"/>
        <v>0</v>
      </c>
      <c r="P52" s="405">
        <f t="shared" si="26"/>
        <v>0</v>
      </c>
      <c r="Q52" s="406">
        <f t="shared" si="20"/>
        <v>0</v>
      </c>
      <c r="R52" s="405">
        <f t="shared" si="27"/>
        <v>0</v>
      </c>
      <c r="S52" s="407">
        <f t="shared" si="28"/>
        <v>0</v>
      </c>
    </row>
    <row r="53" spans="1:19" ht="15.75" thickBot="1">
      <c r="A53" s="328" t="s">
        <v>694</v>
      </c>
      <c r="B53" s="329" t="s">
        <v>597</v>
      </c>
      <c r="C53" s="408">
        <f t="shared" si="14"/>
        <v>0</v>
      </c>
      <c r="D53" s="380">
        <f t="shared" si="21"/>
        <v>0</v>
      </c>
      <c r="E53" s="408">
        <f t="shared" si="15"/>
        <v>0</v>
      </c>
      <c r="F53" s="380">
        <f t="shared" si="22"/>
        <v>0</v>
      </c>
      <c r="G53" s="382" t="s">
        <v>654</v>
      </c>
      <c r="H53" s="382" t="s">
        <v>654</v>
      </c>
      <c r="I53" s="409">
        <f t="shared" si="16"/>
        <v>0</v>
      </c>
      <c r="J53" s="380">
        <f t="shared" si="23"/>
        <v>0</v>
      </c>
      <c r="K53" s="409">
        <f t="shared" si="17"/>
        <v>0</v>
      </c>
      <c r="L53" s="380">
        <f t="shared" si="24"/>
        <v>0</v>
      </c>
      <c r="M53" s="409">
        <f t="shared" si="18"/>
        <v>0</v>
      </c>
      <c r="N53" s="380">
        <f t="shared" si="25"/>
        <v>0</v>
      </c>
      <c r="O53" s="409">
        <f t="shared" si="19"/>
        <v>0</v>
      </c>
      <c r="P53" s="380">
        <f t="shared" si="26"/>
        <v>0</v>
      </c>
      <c r="Q53" s="409">
        <f t="shared" si="20"/>
        <v>0</v>
      </c>
      <c r="R53" s="380">
        <f t="shared" si="27"/>
        <v>0</v>
      </c>
      <c r="S53" s="407">
        <f t="shared" si="28"/>
        <v>0</v>
      </c>
    </row>
    <row r="54" spans="1:19" ht="26.25" thickTop="1">
      <c r="A54" s="233" t="s">
        <v>330</v>
      </c>
      <c r="B54" s="338" t="s">
        <v>695</v>
      </c>
      <c r="C54" s="410">
        <f t="shared" ref="C54:F54" si="29">SUM(C55,C56)</f>
        <v>99.913476513680322</v>
      </c>
      <c r="D54" s="405">
        <f t="shared" si="29"/>
        <v>0</v>
      </c>
      <c r="E54" s="410">
        <f t="shared" si="29"/>
        <v>100</v>
      </c>
      <c r="F54" s="405">
        <f t="shared" si="29"/>
        <v>0</v>
      </c>
      <c r="G54" s="389" t="s">
        <v>654</v>
      </c>
      <c r="H54" s="389" t="s">
        <v>654</v>
      </c>
      <c r="I54" s="390">
        <f t="shared" ref="I54:R54" si="30">SUM(I55,I56)</f>
        <v>95.130142737195627</v>
      </c>
      <c r="J54" s="405">
        <f t="shared" si="30"/>
        <v>0</v>
      </c>
      <c r="K54" s="390">
        <f t="shared" si="30"/>
        <v>100</v>
      </c>
      <c r="L54" s="405">
        <f t="shared" si="30"/>
        <v>0</v>
      </c>
      <c r="M54" s="390">
        <f t="shared" si="30"/>
        <v>100</v>
      </c>
      <c r="N54" s="405">
        <f t="shared" si="30"/>
        <v>0</v>
      </c>
      <c r="O54" s="390">
        <f t="shared" si="30"/>
        <v>0</v>
      </c>
      <c r="P54" s="405">
        <f t="shared" si="30"/>
        <v>0</v>
      </c>
      <c r="Q54" s="390">
        <f t="shared" si="30"/>
        <v>0</v>
      </c>
      <c r="R54" s="405">
        <f t="shared" si="30"/>
        <v>0</v>
      </c>
      <c r="S54" s="391">
        <f>SUM(S55,S56)</f>
        <v>0</v>
      </c>
    </row>
    <row r="55" spans="1:19">
      <c r="A55" s="312" t="s">
        <v>696</v>
      </c>
      <c r="B55" s="282" t="s">
        <v>668</v>
      </c>
      <c r="C55" s="404">
        <f>IF($D$13+$D$27=0,0,(D25+D40)/($D$13+$D$27)*100)</f>
        <v>0</v>
      </c>
      <c r="D55" s="405">
        <f t="shared" si="21"/>
        <v>0</v>
      </c>
      <c r="E55" s="404">
        <f>IF($F$13+$F$27=0,0,(F25+F40)/($F$13+$F$27)*100)</f>
        <v>0</v>
      </c>
      <c r="F55" s="405">
        <f t="shared" si="22"/>
        <v>0</v>
      </c>
      <c r="G55" s="373" t="s">
        <v>654</v>
      </c>
      <c r="H55" s="373" t="s">
        <v>654</v>
      </c>
      <c r="I55" s="406">
        <f>IF($J$13+$J$27=0,0,(J25+J40)/($J$13+$J$27)*100)</f>
        <v>0</v>
      </c>
      <c r="J55" s="405">
        <f t="shared" si="23"/>
        <v>0</v>
      </c>
      <c r="K55" s="406">
        <f>IF($L$13+$L$27=0,0,(L25+L40)/($L$13+$L$27)*100)</f>
        <v>0</v>
      </c>
      <c r="L55" s="405">
        <f t="shared" si="24"/>
        <v>0</v>
      </c>
      <c r="M55" s="406">
        <f>IF($N$13+$N$27=0,0,(N25+N40)/($N$13+$N$27)*100)</f>
        <v>0</v>
      </c>
      <c r="N55" s="405">
        <f t="shared" si="25"/>
        <v>0</v>
      </c>
      <c r="O55" s="406">
        <f>IF($P$13+$P$27=0,0,(P25+P40)/($P$13+$P$27)*100)</f>
        <v>0</v>
      </c>
      <c r="P55" s="405">
        <f t="shared" si="26"/>
        <v>0</v>
      </c>
      <c r="Q55" s="406">
        <f>IF($R$13+$R$27=0,0,(R25+R40)/($R$13+$R$27)*100)</f>
        <v>0</v>
      </c>
      <c r="R55" s="405">
        <f t="shared" si="27"/>
        <v>0</v>
      </c>
      <c r="S55" s="392">
        <f t="shared" si="28"/>
        <v>0</v>
      </c>
    </row>
    <row r="56" spans="1:19" ht="15.75" thickBot="1">
      <c r="A56" s="312" t="s">
        <v>697</v>
      </c>
      <c r="B56" s="329" t="s">
        <v>670</v>
      </c>
      <c r="C56" s="404">
        <f>IF($D$13+$D$27=0,0,(D26+D41)/($D$13+$D$27)*100)</f>
        <v>99.913476513680322</v>
      </c>
      <c r="D56" s="405">
        <f t="shared" si="21"/>
        <v>0</v>
      </c>
      <c r="E56" s="404">
        <f>IF($F$13+$F$27=0,0,(F26+F41)/($F$13+$F$27)*100)</f>
        <v>100</v>
      </c>
      <c r="F56" s="405">
        <f t="shared" si="22"/>
        <v>0</v>
      </c>
      <c r="G56" s="373" t="s">
        <v>654</v>
      </c>
      <c r="H56" s="373" t="s">
        <v>654</v>
      </c>
      <c r="I56" s="406">
        <f>IF($J$13+$J$27=0,0,(J26+J41)/($J$13+$J$27)*100)</f>
        <v>95.130142737195627</v>
      </c>
      <c r="J56" s="405">
        <f t="shared" si="23"/>
        <v>0</v>
      </c>
      <c r="K56" s="406">
        <f>IF($L$13+$L$27=0,0,(L26+L41)/($L$13+$L$27)*100)</f>
        <v>100</v>
      </c>
      <c r="L56" s="405">
        <f t="shared" si="24"/>
        <v>0</v>
      </c>
      <c r="M56" s="406">
        <f>IF($N$13+$N$27=0,0,(N26+N41)/($N$13+$N$27)*100)</f>
        <v>100</v>
      </c>
      <c r="N56" s="405">
        <f t="shared" si="25"/>
        <v>0</v>
      </c>
      <c r="O56" s="406">
        <f>IF($P$13+$P$27=0,0,(P26+P41)/($P$13+$P$27)*100)</f>
        <v>0</v>
      </c>
      <c r="P56" s="405">
        <f t="shared" si="26"/>
        <v>0</v>
      </c>
      <c r="Q56" s="406">
        <f>IF($R$13+$R$27=0,0,(R26+R41)/($R$13+$R$27)*100)</f>
        <v>0</v>
      </c>
      <c r="R56" s="405">
        <f t="shared" si="27"/>
        <v>0</v>
      </c>
      <c r="S56" s="392">
        <f t="shared" si="28"/>
        <v>0</v>
      </c>
    </row>
    <row r="57" spans="1:19" ht="30" thickTop="1" thickBot="1">
      <c r="A57" s="393" t="s">
        <v>170</v>
      </c>
      <c r="B57" s="411" t="s">
        <v>698</v>
      </c>
      <c r="C57" s="395" t="s">
        <v>654</v>
      </c>
      <c r="D57" s="412">
        <f>SUM(D58,D68)</f>
        <v>5200.8999999999996</v>
      </c>
      <c r="E57" s="395" t="s">
        <v>654</v>
      </c>
      <c r="F57" s="412">
        <f>SUM(F58,F68)</f>
        <v>210.8</v>
      </c>
      <c r="G57" s="397" t="s">
        <v>654</v>
      </c>
      <c r="H57" s="412">
        <f>SUM(H58,H68)</f>
        <v>34.9</v>
      </c>
      <c r="I57" s="397" t="s">
        <v>654</v>
      </c>
      <c r="J57" s="412">
        <f>SUM(J58,J68)</f>
        <v>119.1</v>
      </c>
      <c r="K57" s="397" t="s">
        <v>654</v>
      </c>
      <c r="L57" s="412">
        <f>SUM(L58,L68)</f>
        <v>63.2</v>
      </c>
      <c r="M57" s="397" t="s">
        <v>654</v>
      </c>
      <c r="N57" s="412">
        <f>SUM(N58,N68)</f>
        <v>53.5</v>
      </c>
      <c r="O57" s="397" t="s">
        <v>654</v>
      </c>
      <c r="P57" s="412">
        <f>SUM(P58,P68)</f>
        <v>0</v>
      </c>
      <c r="Q57" s="399" t="s">
        <v>654</v>
      </c>
      <c r="R57" s="412">
        <f>SUM(R58,R68)</f>
        <v>0</v>
      </c>
      <c r="S57" s="402">
        <f>SUM(D57,F57,H57,J57,L57,N57,P57,R57)</f>
        <v>5682.4</v>
      </c>
    </row>
    <row r="58" spans="1:19" ht="26.25" thickTop="1">
      <c r="A58" s="413" t="s">
        <v>172</v>
      </c>
      <c r="B58" s="364" t="s">
        <v>699</v>
      </c>
      <c r="C58" s="414" t="s">
        <v>654</v>
      </c>
      <c r="D58" s="415">
        <f>SUM(D59:D67)</f>
        <v>4.5</v>
      </c>
      <c r="E58" s="414" t="s">
        <v>654</v>
      </c>
      <c r="F58" s="415">
        <f>SUM(F59:F67)</f>
        <v>0</v>
      </c>
      <c r="G58" s="416" t="s">
        <v>654</v>
      </c>
      <c r="H58" s="415">
        <f>SUM(H59:H67)</f>
        <v>34.9</v>
      </c>
      <c r="I58" s="416" t="s">
        <v>654</v>
      </c>
      <c r="J58" s="415">
        <f>SUM(J59:J67)</f>
        <v>5.8000000000000007</v>
      </c>
      <c r="K58" s="416" t="s">
        <v>654</v>
      </c>
      <c r="L58" s="415">
        <f>SUM(L59:L67)</f>
        <v>0</v>
      </c>
      <c r="M58" s="416" t="s">
        <v>654</v>
      </c>
      <c r="N58" s="415">
        <f>SUM(N59:N67)</f>
        <v>0</v>
      </c>
      <c r="O58" s="416" t="s">
        <v>654</v>
      </c>
      <c r="P58" s="415">
        <f>SUM(P59:P67)</f>
        <v>0</v>
      </c>
      <c r="Q58" s="417" t="s">
        <v>654</v>
      </c>
      <c r="R58" s="415">
        <f>SUM(R59:R67)</f>
        <v>0</v>
      </c>
      <c r="S58" s="418">
        <f>SUM(S59:S67)</f>
        <v>45.199999999999996</v>
      </c>
    </row>
    <row r="59" spans="1:19">
      <c r="A59" s="312" t="s">
        <v>174</v>
      </c>
      <c r="B59" s="282" t="s">
        <v>700</v>
      </c>
      <c r="C59" s="419" t="s">
        <v>654</v>
      </c>
      <c r="D59" s="420">
        <f>SUM(D15,D30,D45)</f>
        <v>0</v>
      </c>
      <c r="E59" s="419" t="s">
        <v>654</v>
      </c>
      <c r="F59" s="420">
        <f>SUM(F15,F30,F45)</f>
        <v>0</v>
      </c>
      <c r="G59" s="373" t="s">
        <v>654</v>
      </c>
      <c r="H59" s="373" t="s">
        <v>654</v>
      </c>
      <c r="I59" s="373" t="s">
        <v>654</v>
      </c>
      <c r="J59" s="420">
        <f>SUM(J15,J30,J45)</f>
        <v>0</v>
      </c>
      <c r="K59" s="373" t="s">
        <v>654</v>
      </c>
      <c r="L59" s="421">
        <f>SUM(L15,L30,L45)</f>
        <v>0</v>
      </c>
      <c r="M59" s="373" t="s">
        <v>654</v>
      </c>
      <c r="N59" s="421">
        <f>SUM(N15,N30,N45)</f>
        <v>0</v>
      </c>
      <c r="O59" s="373" t="s">
        <v>654</v>
      </c>
      <c r="P59" s="421">
        <f>SUM(P15,P30,P45)</f>
        <v>0</v>
      </c>
      <c r="Q59" s="373" t="s">
        <v>654</v>
      </c>
      <c r="R59" s="422">
        <f>SUM(R15,R30,R45)</f>
        <v>0</v>
      </c>
      <c r="S59" s="423">
        <f>SUM(D59,F59,J59,L59,N59,P59,R59)</f>
        <v>0</v>
      </c>
    </row>
    <row r="60" spans="1:19">
      <c r="A60" s="312" t="s">
        <v>177</v>
      </c>
      <c r="B60" s="282" t="s">
        <v>657</v>
      </c>
      <c r="C60" s="419" t="s">
        <v>654</v>
      </c>
      <c r="D60" s="420">
        <f t="shared" ref="D60:D67" si="31">SUM(D16,D31,D46)</f>
        <v>0</v>
      </c>
      <c r="E60" s="419" t="s">
        <v>654</v>
      </c>
      <c r="F60" s="420">
        <f t="shared" ref="F60:F67" si="32">SUM(F16,F31,F46)</f>
        <v>0</v>
      </c>
      <c r="G60" s="373" t="s">
        <v>654</v>
      </c>
      <c r="H60" s="373" t="s">
        <v>654</v>
      </c>
      <c r="I60" s="373" t="s">
        <v>654</v>
      </c>
      <c r="J60" s="420">
        <f t="shared" ref="J60:J67" si="33">SUM(J16,J31,J46)</f>
        <v>2.6</v>
      </c>
      <c r="K60" s="373" t="s">
        <v>654</v>
      </c>
      <c r="L60" s="421">
        <f t="shared" ref="L60:L67" si="34">SUM(L16,L31,L46)</f>
        <v>0</v>
      </c>
      <c r="M60" s="373" t="s">
        <v>654</v>
      </c>
      <c r="N60" s="421">
        <f t="shared" ref="N60:N67" si="35">SUM(N16,N31,N46)</f>
        <v>0</v>
      </c>
      <c r="O60" s="373" t="s">
        <v>654</v>
      </c>
      <c r="P60" s="421">
        <f t="shared" ref="P60:P67" si="36">SUM(P16,P31,P46)</f>
        <v>0</v>
      </c>
      <c r="Q60" s="373" t="s">
        <v>654</v>
      </c>
      <c r="R60" s="422">
        <f t="shared" ref="R60:R66" si="37">SUM(R16,R31,R46)</f>
        <v>0</v>
      </c>
      <c r="S60" s="423">
        <f t="shared" ref="S60:S61" si="38">SUM(D60,F60,J60,L60,N60,P60,R60)</f>
        <v>2.6</v>
      </c>
    </row>
    <row r="61" spans="1:19">
      <c r="A61" s="312" t="s">
        <v>701</v>
      </c>
      <c r="B61" s="282" t="s">
        <v>607</v>
      </c>
      <c r="C61" s="419" t="s">
        <v>654</v>
      </c>
      <c r="D61" s="420">
        <f t="shared" si="31"/>
        <v>1.8</v>
      </c>
      <c r="E61" s="419" t="s">
        <v>654</v>
      </c>
      <c r="F61" s="420">
        <f t="shared" si="32"/>
        <v>0</v>
      </c>
      <c r="G61" s="373" t="s">
        <v>654</v>
      </c>
      <c r="H61" s="373" t="s">
        <v>654</v>
      </c>
      <c r="I61" s="373" t="s">
        <v>654</v>
      </c>
      <c r="J61" s="420">
        <f t="shared" si="33"/>
        <v>2.4</v>
      </c>
      <c r="K61" s="373" t="s">
        <v>654</v>
      </c>
      <c r="L61" s="421">
        <f t="shared" si="34"/>
        <v>0</v>
      </c>
      <c r="M61" s="373" t="s">
        <v>654</v>
      </c>
      <c r="N61" s="421">
        <f t="shared" si="35"/>
        <v>0</v>
      </c>
      <c r="O61" s="373" t="s">
        <v>654</v>
      </c>
      <c r="P61" s="421">
        <f t="shared" si="36"/>
        <v>0</v>
      </c>
      <c r="Q61" s="373" t="s">
        <v>654</v>
      </c>
      <c r="R61" s="422">
        <f t="shared" si="37"/>
        <v>0</v>
      </c>
      <c r="S61" s="423">
        <f t="shared" si="38"/>
        <v>4.2</v>
      </c>
    </row>
    <row r="62" spans="1:19">
      <c r="A62" s="312" t="s">
        <v>702</v>
      </c>
      <c r="B62" s="282" t="s">
        <v>576</v>
      </c>
      <c r="C62" s="419" t="s">
        <v>654</v>
      </c>
      <c r="D62" s="420">
        <f t="shared" si="31"/>
        <v>0</v>
      </c>
      <c r="E62" s="419" t="s">
        <v>654</v>
      </c>
      <c r="F62" s="420">
        <f t="shared" si="32"/>
        <v>0</v>
      </c>
      <c r="G62" s="373" t="s">
        <v>654</v>
      </c>
      <c r="H62" s="424">
        <f>H18</f>
        <v>34.799999999999997</v>
      </c>
      <c r="I62" s="373" t="s">
        <v>654</v>
      </c>
      <c r="J62" s="420">
        <f t="shared" si="33"/>
        <v>0</v>
      </c>
      <c r="K62" s="373" t="s">
        <v>654</v>
      </c>
      <c r="L62" s="421">
        <f t="shared" si="34"/>
        <v>0</v>
      </c>
      <c r="M62" s="373" t="s">
        <v>654</v>
      </c>
      <c r="N62" s="421">
        <f t="shared" si="35"/>
        <v>0</v>
      </c>
      <c r="O62" s="373" t="s">
        <v>654</v>
      </c>
      <c r="P62" s="421">
        <f t="shared" si="36"/>
        <v>0</v>
      </c>
      <c r="Q62" s="373" t="s">
        <v>654</v>
      </c>
      <c r="R62" s="422">
        <f t="shared" si="37"/>
        <v>0</v>
      </c>
      <c r="S62" s="423">
        <f>SUM(D62+F62+H62+J62+L62+N62+P62+R62)</f>
        <v>34.799999999999997</v>
      </c>
    </row>
    <row r="63" spans="1:19">
      <c r="A63" s="312" t="s">
        <v>703</v>
      </c>
      <c r="B63" s="282" t="s">
        <v>660</v>
      </c>
      <c r="C63" s="419" t="s">
        <v>654</v>
      </c>
      <c r="D63" s="420">
        <f t="shared" si="31"/>
        <v>1.5</v>
      </c>
      <c r="E63" s="419" t="s">
        <v>654</v>
      </c>
      <c r="F63" s="420">
        <f t="shared" si="32"/>
        <v>0</v>
      </c>
      <c r="G63" s="373" t="s">
        <v>654</v>
      </c>
      <c r="H63" s="424">
        <f>H19</f>
        <v>0.1</v>
      </c>
      <c r="I63" s="373" t="s">
        <v>654</v>
      </c>
      <c r="J63" s="420">
        <f t="shared" si="33"/>
        <v>0.4</v>
      </c>
      <c r="K63" s="373" t="s">
        <v>654</v>
      </c>
      <c r="L63" s="421">
        <f t="shared" si="34"/>
        <v>0</v>
      </c>
      <c r="M63" s="373" t="s">
        <v>654</v>
      </c>
      <c r="N63" s="421">
        <f t="shared" si="35"/>
        <v>0</v>
      </c>
      <c r="O63" s="373" t="s">
        <v>654</v>
      </c>
      <c r="P63" s="421">
        <f t="shared" si="36"/>
        <v>0</v>
      </c>
      <c r="Q63" s="373" t="s">
        <v>654</v>
      </c>
      <c r="R63" s="422">
        <f t="shared" si="37"/>
        <v>0</v>
      </c>
      <c r="S63" s="423">
        <f>SUM(D63,F63,H63,J63,L63,N63,P63,R63)</f>
        <v>2</v>
      </c>
    </row>
    <row r="64" spans="1:19">
      <c r="A64" s="312" t="s">
        <v>704</v>
      </c>
      <c r="B64" s="282" t="s">
        <v>580</v>
      </c>
      <c r="C64" s="419" t="s">
        <v>654</v>
      </c>
      <c r="D64" s="420">
        <f t="shared" si="31"/>
        <v>1.2</v>
      </c>
      <c r="E64" s="419" t="s">
        <v>654</v>
      </c>
      <c r="F64" s="420">
        <f t="shared" si="32"/>
        <v>0</v>
      </c>
      <c r="G64" s="373" t="s">
        <v>654</v>
      </c>
      <c r="H64" s="373" t="s">
        <v>654</v>
      </c>
      <c r="I64" s="373" t="s">
        <v>654</v>
      </c>
      <c r="J64" s="420">
        <f t="shared" si="33"/>
        <v>0.4</v>
      </c>
      <c r="K64" s="373" t="s">
        <v>654</v>
      </c>
      <c r="L64" s="421">
        <f t="shared" si="34"/>
        <v>0</v>
      </c>
      <c r="M64" s="373" t="s">
        <v>654</v>
      </c>
      <c r="N64" s="421">
        <f t="shared" si="35"/>
        <v>0</v>
      </c>
      <c r="O64" s="373" t="s">
        <v>654</v>
      </c>
      <c r="P64" s="421">
        <f t="shared" si="36"/>
        <v>0</v>
      </c>
      <c r="Q64" s="373" t="s">
        <v>654</v>
      </c>
      <c r="R64" s="422">
        <f t="shared" si="37"/>
        <v>0</v>
      </c>
      <c r="S64" s="423">
        <f>SUM(D64,F64,J64,L64,N64,P64,R64)</f>
        <v>1.6</v>
      </c>
    </row>
    <row r="65" spans="1:19">
      <c r="A65" s="312" t="s">
        <v>705</v>
      </c>
      <c r="B65" s="282" t="s">
        <v>586</v>
      </c>
      <c r="C65" s="419" t="s">
        <v>654</v>
      </c>
      <c r="D65" s="420">
        <f t="shared" si="31"/>
        <v>0</v>
      </c>
      <c r="E65" s="419" t="s">
        <v>654</v>
      </c>
      <c r="F65" s="420">
        <f t="shared" si="32"/>
        <v>0</v>
      </c>
      <c r="G65" s="373" t="s">
        <v>654</v>
      </c>
      <c r="H65" s="373" t="s">
        <v>654</v>
      </c>
      <c r="I65" s="373" t="s">
        <v>654</v>
      </c>
      <c r="J65" s="420">
        <f t="shared" si="33"/>
        <v>0</v>
      </c>
      <c r="K65" s="373" t="s">
        <v>654</v>
      </c>
      <c r="L65" s="421">
        <f t="shared" si="34"/>
        <v>0</v>
      </c>
      <c r="M65" s="373" t="s">
        <v>654</v>
      </c>
      <c r="N65" s="421">
        <f t="shared" si="35"/>
        <v>0</v>
      </c>
      <c r="O65" s="373" t="s">
        <v>654</v>
      </c>
      <c r="P65" s="421">
        <f t="shared" si="36"/>
        <v>0</v>
      </c>
      <c r="Q65" s="373" t="s">
        <v>654</v>
      </c>
      <c r="R65" s="422">
        <f t="shared" si="37"/>
        <v>0</v>
      </c>
      <c r="S65" s="423">
        <f>SUM(D65,F65,J65,L65,N65,P65,R65)</f>
        <v>0</v>
      </c>
    </row>
    <row r="66" spans="1:19">
      <c r="A66" s="312" t="s">
        <v>706</v>
      </c>
      <c r="B66" s="282" t="s">
        <v>664</v>
      </c>
      <c r="C66" s="419" t="s">
        <v>654</v>
      </c>
      <c r="D66" s="420">
        <f t="shared" si="31"/>
        <v>0</v>
      </c>
      <c r="E66" s="419" t="s">
        <v>654</v>
      </c>
      <c r="F66" s="420">
        <f t="shared" si="32"/>
        <v>0</v>
      </c>
      <c r="G66" s="373" t="s">
        <v>654</v>
      </c>
      <c r="H66" s="424">
        <f>H22</f>
        <v>0</v>
      </c>
      <c r="I66" s="373" t="s">
        <v>654</v>
      </c>
      <c r="J66" s="420">
        <f t="shared" si="33"/>
        <v>0</v>
      </c>
      <c r="K66" s="373" t="s">
        <v>654</v>
      </c>
      <c r="L66" s="421">
        <f t="shared" si="34"/>
        <v>0</v>
      </c>
      <c r="M66" s="373" t="s">
        <v>654</v>
      </c>
      <c r="N66" s="421">
        <f t="shared" si="35"/>
        <v>0</v>
      </c>
      <c r="O66" s="373" t="s">
        <v>654</v>
      </c>
      <c r="P66" s="421">
        <f t="shared" si="36"/>
        <v>0</v>
      </c>
      <c r="Q66" s="373" t="s">
        <v>654</v>
      </c>
      <c r="R66" s="422">
        <f t="shared" si="37"/>
        <v>0</v>
      </c>
      <c r="S66" s="423">
        <f>SUM(D66,F66,H66,J66,L66,N66,P66,R66)</f>
        <v>0</v>
      </c>
    </row>
    <row r="67" spans="1:19" ht="15.75" thickBot="1">
      <c r="A67" s="328" t="s">
        <v>707</v>
      </c>
      <c r="B67" s="329" t="s">
        <v>597</v>
      </c>
      <c r="C67" s="425" t="s">
        <v>654</v>
      </c>
      <c r="D67" s="426">
        <f t="shared" si="31"/>
        <v>0</v>
      </c>
      <c r="E67" s="425" t="s">
        <v>654</v>
      </c>
      <c r="F67" s="426">
        <f t="shared" si="32"/>
        <v>0</v>
      </c>
      <c r="G67" s="382" t="s">
        <v>654</v>
      </c>
      <c r="H67" s="382" t="s">
        <v>654</v>
      </c>
      <c r="I67" s="382" t="s">
        <v>654</v>
      </c>
      <c r="J67" s="426">
        <f t="shared" si="33"/>
        <v>0</v>
      </c>
      <c r="K67" s="382" t="s">
        <v>654</v>
      </c>
      <c r="L67" s="427">
        <f t="shared" si="34"/>
        <v>0</v>
      </c>
      <c r="M67" s="382" t="s">
        <v>654</v>
      </c>
      <c r="N67" s="427">
        <f t="shared" si="35"/>
        <v>0</v>
      </c>
      <c r="O67" s="382" t="s">
        <v>654</v>
      </c>
      <c r="P67" s="427">
        <f t="shared" si="36"/>
        <v>0</v>
      </c>
      <c r="Q67" s="382" t="s">
        <v>654</v>
      </c>
      <c r="R67" s="428">
        <f>SUM(R23,R38,R53)</f>
        <v>0</v>
      </c>
      <c r="S67" s="429">
        <f>SUM(D67,F67,J67,L67,N67,P67,R67)</f>
        <v>0</v>
      </c>
    </row>
    <row r="68" spans="1:19" ht="26.25" thickTop="1">
      <c r="A68" s="233" t="s">
        <v>179</v>
      </c>
      <c r="B68" s="338" t="s">
        <v>708</v>
      </c>
      <c r="C68" s="430" t="s">
        <v>654</v>
      </c>
      <c r="D68" s="388">
        <f>SUM(D69,D70)</f>
        <v>5196.3999999999996</v>
      </c>
      <c r="E68" s="430" t="s">
        <v>654</v>
      </c>
      <c r="F68" s="388">
        <f>SUM(F69,F70)</f>
        <v>210.8</v>
      </c>
      <c r="G68" s="389" t="s">
        <v>654</v>
      </c>
      <c r="H68" s="388">
        <f>SUM(H69,H70)</f>
        <v>0</v>
      </c>
      <c r="I68" s="389" t="s">
        <v>654</v>
      </c>
      <c r="J68" s="388">
        <f>SUM(J69,J70)</f>
        <v>113.3</v>
      </c>
      <c r="K68" s="389" t="s">
        <v>654</v>
      </c>
      <c r="L68" s="388">
        <f>SUM(L69,L70)</f>
        <v>63.2</v>
      </c>
      <c r="M68" s="389" t="s">
        <v>654</v>
      </c>
      <c r="N68" s="388">
        <f>SUM(N69,N70)</f>
        <v>53.5</v>
      </c>
      <c r="O68" s="389" t="s">
        <v>654</v>
      </c>
      <c r="P68" s="388">
        <f>SUM(P69,P70)</f>
        <v>0</v>
      </c>
      <c r="Q68" s="389" t="s">
        <v>654</v>
      </c>
      <c r="R68" s="388">
        <f>SUM(R69,R70)</f>
        <v>0</v>
      </c>
      <c r="S68" s="391">
        <f>SUM(S69,S70)</f>
        <v>5637.2</v>
      </c>
    </row>
    <row r="69" spans="1:19">
      <c r="A69" s="312" t="s">
        <v>181</v>
      </c>
      <c r="B69" s="282" t="s">
        <v>668</v>
      </c>
      <c r="C69" s="419" t="s">
        <v>654</v>
      </c>
      <c r="D69" s="420">
        <f>SUM(D25,D40,D55)</f>
        <v>0</v>
      </c>
      <c r="E69" s="419" t="s">
        <v>654</v>
      </c>
      <c r="F69" s="420">
        <f>SUM(F25,F40,F55)</f>
        <v>0</v>
      </c>
      <c r="G69" s="373" t="s">
        <v>654</v>
      </c>
      <c r="H69" s="431">
        <f>SUM(H25,H40,H55)</f>
        <v>0</v>
      </c>
      <c r="I69" s="373" t="s">
        <v>654</v>
      </c>
      <c r="J69" s="420">
        <f>SUM(J25,J40,J55)</f>
        <v>0</v>
      </c>
      <c r="K69" s="373" t="s">
        <v>654</v>
      </c>
      <c r="L69" s="421">
        <f>SUM(L25,L40,L55)</f>
        <v>0</v>
      </c>
      <c r="M69" s="373" t="s">
        <v>654</v>
      </c>
      <c r="N69" s="421">
        <f>SUM(N25,N40,N55)</f>
        <v>0</v>
      </c>
      <c r="O69" s="373" t="s">
        <v>654</v>
      </c>
      <c r="P69" s="421">
        <f>SUM(P25,P40,P55)</f>
        <v>0</v>
      </c>
      <c r="Q69" s="373" t="s">
        <v>654</v>
      </c>
      <c r="R69" s="422">
        <f>SUM(R25,R40,R55)</f>
        <v>0</v>
      </c>
      <c r="S69" s="423">
        <f>SUM(D69,F69,H69,J69,L69,N69,P69,R69)</f>
        <v>0</v>
      </c>
    </row>
    <row r="70" spans="1:19" ht="15.75" thickBot="1">
      <c r="A70" s="432" t="s">
        <v>709</v>
      </c>
      <c r="B70" s="433" t="s">
        <v>670</v>
      </c>
      <c r="C70" s="434" t="s">
        <v>654</v>
      </c>
      <c r="D70" s="435">
        <f>SUM(D26,D41,D56)</f>
        <v>5196.3999999999996</v>
      </c>
      <c r="E70" s="434" t="s">
        <v>654</v>
      </c>
      <c r="F70" s="435">
        <f>SUM(F26,F41,F56)</f>
        <v>210.8</v>
      </c>
      <c r="G70" s="436" t="s">
        <v>654</v>
      </c>
      <c r="H70" s="437">
        <f>SUM(H26,H41,H56)</f>
        <v>0</v>
      </c>
      <c r="I70" s="436" t="s">
        <v>654</v>
      </c>
      <c r="J70" s="435">
        <f>SUM(J26,J41,J56)</f>
        <v>113.3</v>
      </c>
      <c r="K70" s="436" t="s">
        <v>654</v>
      </c>
      <c r="L70" s="438">
        <f>SUM(L26,L41,L56)</f>
        <v>63.2</v>
      </c>
      <c r="M70" s="436" t="s">
        <v>654</v>
      </c>
      <c r="N70" s="438">
        <f>SUM(N26,N41,N56)</f>
        <v>53.5</v>
      </c>
      <c r="O70" s="436" t="s">
        <v>654</v>
      </c>
      <c r="P70" s="438">
        <f>SUM(P26,P41,P56)</f>
        <v>0</v>
      </c>
      <c r="Q70" s="436" t="s">
        <v>654</v>
      </c>
      <c r="R70" s="439">
        <f>SUM(R26,R41,R56)</f>
        <v>0</v>
      </c>
      <c r="S70" s="440">
        <f>SUM(D70,F70,H70,J70,L70,N70,P70,R70)</f>
        <v>5637.2</v>
      </c>
    </row>
  </sheetData>
  <sheetProtection password="F757" sheet="1" objects="1" scenarios="1"/>
  <mergeCells count="26"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selection sqref="A1:S1"/>
    </sheetView>
  </sheetViews>
  <sheetFormatPr defaultRowHeight="1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3.42578125" customWidth="1"/>
  </cols>
  <sheetData>
    <row r="1" spans="1:21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4"/>
    </row>
    <row r="2" spans="1:21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4"/>
    </row>
    <row r="3" spans="1:21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7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>
      <c r="A5" s="998" t="s">
        <v>710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1000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>
      <c r="A8" s="441" t="s">
        <v>646</v>
      </c>
      <c r="B8" s="47"/>
      <c r="C8" s="47"/>
      <c r="D8" s="47"/>
      <c r="E8" s="47"/>
      <c r="F8" s="1064" t="s">
        <v>711</v>
      </c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47"/>
      <c r="U8" s="47"/>
    </row>
    <row r="9" spans="1:21">
      <c r="A9" s="1058" t="s">
        <v>4</v>
      </c>
      <c r="B9" s="286" t="s">
        <v>648</v>
      </c>
      <c r="C9" s="1061" t="s">
        <v>649</v>
      </c>
      <c r="D9" s="1062"/>
      <c r="E9" s="1062"/>
      <c r="F9" s="1063"/>
      <c r="G9" s="1041" t="s">
        <v>650</v>
      </c>
      <c r="H9" s="1042"/>
      <c r="I9" s="1041" t="s">
        <v>38</v>
      </c>
      <c r="J9" s="1042"/>
      <c r="K9" s="1041" t="s">
        <v>40</v>
      </c>
      <c r="L9" s="1042"/>
      <c r="M9" s="1041" t="s">
        <v>533</v>
      </c>
      <c r="N9" s="1042"/>
      <c r="O9" s="1041" t="s">
        <v>545</v>
      </c>
      <c r="P9" s="1042"/>
      <c r="Q9" s="1047" t="s">
        <v>28</v>
      </c>
      <c r="R9" s="1042"/>
      <c r="S9" s="1039" t="s">
        <v>651</v>
      </c>
      <c r="T9" s="47"/>
      <c r="U9" s="442"/>
    </row>
    <row r="10" spans="1:21" ht="24" customHeight="1">
      <c r="A10" s="1059"/>
      <c r="B10" s="287"/>
      <c r="C10" s="1057" t="s">
        <v>652</v>
      </c>
      <c r="D10" s="1057"/>
      <c r="E10" s="1057" t="s">
        <v>32</v>
      </c>
      <c r="F10" s="1057"/>
      <c r="G10" s="1043"/>
      <c r="H10" s="1044"/>
      <c r="I10" s="1043"/>
      <c r="J10" s="1044"/>
      <c r="K10" s="1043"/>
      <c r="L10" s="1044"/>
      <c r="M10" s="1043"/>
      <c r="N10" s="1044"/>
      <c r="O10" s="1045"/>
      <c r="P10" s="1046"/>
      <c r="Q10" s="1048"/>
      <c r="R10" s="1046"/>
      <c r="S10" s="1040"/>
      <c r="T10" s="47"/>
      <c r="U10" s="442"/>
    </row>
    <row r="11" spans="1:21" ht="24.75" customHeight="1" thickBot="1">
      <c r="A11" s="1060"/>
      <c r="B11" s="288" t="s">
        <v>653</v>
      </c>
      <c r="C11" s="289" t="s">
        <v>187</v>
      </c>
      <c r="D11" s="289" t="s">
        <v>646</v>
      </c>
      <c r="E11" s="289" t="s">
        <v>187</v>
      </c>
      <c r="F11" s="289" t="s">
        <v>646</v>
      </c>
      <c r="G11" s="289" t="s">
        <v>654</v>
      </c>
      <c r="H11" s="289" t="s">
        <v>654</v>
      </c>
      <c r="I11" s="289" t="s">
        <v>187</v>
      </c>
      <c r="J11" s="289" t="s">
        <v>646</v>
      </c>
      <c r="K11" s="289" t="s">
        <v>187</v>
      </c>
      <c r="L11" s="289" t="s">
        <v>646</v>
      </c>
      <c r="M11" s="289" t="s">
        <v>187</v>
      </c>
      <c r="N11" s="289" t="s">
        <v>646</v>
      </c>
      <c r="O11" s="289" t="s">
        <v>187</v>
      </c>
      <c r="P11" s="289" t="s">
        <v>646</v>
      </c>
      <c r="Q11" s="289" t="s">
        <v>187</v>
      </c>
      <c r="R11" s="289" t="s">
        <v>646</v>
      </c>
      <c r="S11" s="290" t="s">
        <v>646</v>
      </c>
      <c r="T11" s="47"/>
      <c r="U11" s="442"/>
    </row>
    <row r="12" spans="1:21" ht="15.75" thickBot="1">
      <c r="A12" s="291">
        <v>1</v>
      </c>
      <c r="B12" s="292">
        <v>2</v>
      </c>
      <c r="C12" s="292">
        <v>3</v>
      </c>
      <c r="D12" s="293">
        <v>4</v>
      </c>
      <c r="E12" s="293">
        <v>5</v>
      </c>
      <c r="F12" s="293">
        <v>6</v>
      </c>
      <c r="G12" s="293">
        <v>7</v>
      </c>
      <c r="H12" s="294">
        <v>8</v>
      </c>
      <c r="I12" s="294">
        <v>9</v>
      </c>
      <c r="J12" s="294">
        <v>10</v>
      </c>
      <c r="K12" s="294">
        <v>11</v>
      </c>
      <c r="L12" s="294">
        <v>12</v>
      </c>
      <c r="M12" s="294">
        <v>13</v>
      </c>
      <c r="N12" s="292">
        <v>14</v>
      </c>
      <c r="O12" s="292">
        <v>15</v>
      </c>
      <c r="P12" s="294">
        <v>16</v>
      </c>
      <c r="Q12" s="295">
        <v>17</v>
      </c>
      <c r="R12" s="295">
        <v>18</v>
      </c>
      <c r="S12" s="296">
        <v>19</v>
      </c>
      <c r="T12" s="47"/>
      <c r="U12" s="442"/>
    </row>
    <row r="13" spans="1:21" ht="29.25" thickBot="1">
      <c r="A13" s="297" t="s">
        <v>348</v>
      </c>
      <c r="B13" s="298" t="s">
        <v>712</v>
      </c>
      <c r="C13" s="299" t="s">
        <v>654</v>
      </c>
      <c r="D13" s="300">
        <f>SUM(D14,D24)</f>
        <v>3772.1</v>
      </c>
      <c r="E13" s="301" t="s">
        <v>654</v>
      </c>
      <c r="F13" s="300">
        <f>SUM(F14,F24)</f>
        <v>66</v>
      </c>
      <c r="G13" s="302" t="s">
        <v>654</v>
      </c>
      <c r="H13" s="300">
        <f>SUM(H14,H24)</f>
        <v>27</v>
      </c>
      <c r="I13" s="303" t="s">
        <v>654</v>
      </c>
      <c r="J13" s="300">
        <f>SUM(J14,J24)</f>
        <v>66.599999999999994</v>
      </c>
      <c r="K13" s="303" t="s">
        <v>654</v>
      </c>
      <c r="L13" s="300">
        <f>SUM(L14,L24)</f>
        <v>31.5</v>
      </c>
      <c r="M13" s="303" t="s">
        <v>654</v>
      </c>
      <c r="N13" s="300">
        <f>SUM(N14,N24)</f>
        <v>32.299999999999997</v>
      </c>
      <c r="O13" s="302" t="s">
        <v>654</v>
      </c>
      <c r="P13" s="300">
        <f>SUM(P14,P24)</f>
        <v>0</v>
      </c>
      <c r="Q13" s="304" t="s">
        <v>654</v>
      </c>
      <c r="R13" s="300">
        <f>SUM(R14,R24)</f>
        <v>0</v>
      </c>
      <c r="S13" s="305">
        <f>SUM(D13,F13,H13,J13,L13,N13,P13,R13)</f>
        <v>3995.5</v>
      </c>
      <c r="T13" s="47"/>
      <c r="U13" s="442"/>
    </row>
    <row r="14" spans="1:21" ht="26.25" thickTop="1">
      <c r="A14" s="233" t="s">
        <v>286</v>
      </c>
      <c r="B14" s="306" t="s">
        <v>713</v>
      </c>
      <c r="C14" s="307" t="s">
        <v>654</v>
      </c>
      <c r="D14" s="308">
        <f>SUM(D15:D23)</f>
        <v>1.5999999999999999</v>
      </c>
      <c r="E14" s="307" t="s">
        <v>654</v>
      </c>
      <c r="F14" s="308">
        <f>SUM(F15:F23)</f>
        <v>0</v>
      </c>
      <c r="G14" s="309" t="s">
        <v>654</v>
      </c>
      <c r="H14" s="308">
        <f>SUM(H18,H19,H22)</f>
        <v>27</v>
      </c>
      <c r="I14" s="309" t="s">
        <v>654</v>
      </c>
      <c r="J14" s="308">
        <f>SUM(J15:J23)</f>
        <v>1.5</v>
      </c>
      <c r="K14" s="309" t="s">
        <v>654</v>
      </c>
      <c r="L14" s="310">
        <f>SUM(L15,L16,L17,L18,L19,L20,L21,L22,L23)</f>
        <v>0</v>
      </c>
      <c r="M14" s="309" t="s">
        <v>654</v>
      </c>
      <c r="N14" s="308">
        <f>SUM(N15:N23)</f>
        <v>0</v>
      </c>
      <c r="O14" s="309" t="s">
        <v>654</v>
      </c>
      <c r="P14" s="308">
        <f>SUM(P15:P23)</f>
        <v>0</v>
      </c>
      <c r="Q14" s="309" t="s">
        <v>654</v>
      </c>
      <c r="R14" s="308">
        <f>SUM(R15:R23)</f>
        <v>0</v>
      </c>
      <c r="S14" s="311">
        <f>SUM(D14,F14,H14,J14,L14,N14,P14,R14)</f>
        <v>30.1</v>
      </c>
      <c r="T14" s="47"/>
      <c r="U14" s="47"/>
    </row>
    <row r="15" spans="1:21">
      <c r="A15" s="312" t="s">
        <v>288</v>
      </c>
      <c r="B15" s="282" t="s">
        <v>599</v>
      </c>
      <c r="C15" s="119" t="s">
        <v>654</v>
      </c>
      <c r="D15" s="313">
        <v>0</v>
      </c>
      <c r="E15" s="119" t="s">
        <v>654</v>
      </c>
      <c r="F15" s="313">
        <v>0</v>
      </c>
      <c r="G15" s="314" t="s">
        <v>654</v>
      </c>
      <c r="H15" s="315" t="s">
        <v>654</v>
      </c>
      <c r="I15" s="314" t="s">
        <v>654</v>
      </c>
      <c r="J15" s="316">
        <v>0</v>
      </c>
      <c r="K15" s="314" t="s">
        <v>654</v>
      </c>
      <c r="L15" s="316">
        <v>0</v>
      </c>
      <c r="M15" s="314" t="s">
        <v>654</v>
      </c>
      <c r="N15" s="317">
        <v>0</v>
      </c>
      <c r="O15" s="314" t="s">
        <v>654</v>
      </c>
      <c r="P15" s="316">
        <v>0</v>
      </c>
      <c r="Q15" s="314" t="s">
        <v>654</v>
      </c>
      <c r="R15" s="316">
        <v>0</v>
      </c>
      <c r="S15" s="318">
        <f>SUM(D15,F15,J15,L15,N15,P15,R15)</f>
        <v>0</v>
      </c>
      <c r="T15" s="47"/>
      <c r="U15" s="47"/>
    </row>
    <row r="16" spans="1:21">
      <c r="A16" s="312" t="s">
        <v>290</v>
      </c>
      <c r="B16" s="282" t="s">
        <v>657</v>
      </c>
      <c r="C16" s="319" t="s">
        <v>654</v>
      </c>
      <c r="D16" s="320">
        <v>0</v>
      </c>
      <c r="E16" s="319" t="s">
        <v>654</v>
      </c>
      <c r="F16" s="320">
        <v>0</v>
      </c>
      <c r="G16" s="321" t="s">
        <v>654</v>
      </c>
      <c r="H16" s="322" t="s">
        <v>654</v>
      </c>
      <c r="I16" s="321" t="s">
        <v>654</v>
      </c>
      <c r="J16" s="323">
        <v>0</v>
      </c>
      <c r="K16" s="321" t="s">
        <v>654</v>
      </c>
      <c r="L16" s="316">
        <v>0</v>
      </c>
      <c r="M16" s="321" t="s">
        <v>654</v>
      </c>
      <c r="N16" s="317">
        <v>0</v>
      </c>
      <c r="O16" s="321" t="s">
        <v>654</v>
      </c>
      <c r="P16" s="316">
        <v>0</v>
      </c>
      <c r="Q16" s="321" t="s">
        <v>654</v>
      </c>
      <c r="R16" s="316">
        <v>0</v>
      </c>
      <c r="S16" s="318">
        <f>SUM(D16,F16,J16,L16,N16,P16,R16)</f>
        <v>0</v>
      </c>
      <c r="T16" s="47"/>
      <c r="U16" s="47"/>
    </row>
    <row r="17" spans="1:21">
      <c r="A17" s="312" t="s">
        <v>292</v>
      </c>
      <c r="B17" s="282" t="s">
        <v>607</v>
      </c>
      <c r="C17" s="319" t="s">
        <v>654</v>
      </c>
      <c r="D17" s="320">
        <v>0.6</v>
      </c>
      <c r="E17" s="319" t="s">
        <v>654</v>
      </c>
      <c r="F17" s="320">
        <v>0</v>
      </c>
      <c r="G17" s="321" t="s">
        <v>654</v>
      </c>
      <c r="H17" s="322" t="s">
        <v>654</v>
      </c>
      <c r="I17" s="321" t="s">
        <v>654</v>
      </c>
      <c r="J17" s="323">
        <v>1.5</v>
      </c>
      <c r="K17" s="321" t="s">
        <v>654</v>
      </c>
      <c r="L17" s="316">
        <v>0</v>
      </c>
      <c r="M17" s="321" t="s">
        <v>654</v>
      </c>
      <c r="N17" s="317">
        <v>0</v>
      </c>
      <c r="O17" s="321" t="s">
        <v>654</v>
      </c>
      <c r="P17" s="316">
        <v>0</v>
      </c>
      <c r="Q17" s="321" t="s">
        <v>654</v>
      </c>
      <c r="R17" s="316">
        <v>0</v>
      </c>
      <c r="S17" s="318">
        <f>SUM(D17,F17,J17,L17,N17,P17,R17)</f>
        <v>2.1</v>
      </c>
      <c r="T17" s="47"/>
      <c r="U17" s="47"/>
    </row>
    <row r="18" spans="1:21">
      <c r="A18" s="312" t="s">
        <v>658</v>
      </c>
      <c r="B18" s="282" t="s">
        <v>576</v>
      </c>
      <c r="C18" s="319" t="s">
        <v>654</v>
      </c>
      <c r="D18" s="320">
        <v>0</v>
      </c>
      <c r="E18" s="319" t="s">
        <v>654</v>
      </c>
      <c r="F18" s="320">
        <v>0</v>
      </c>
      <c r="G18" s="321" t="s">
        <v>654</v>
      </c>
      <c r="H18" s="323">
        <v>26.9</v>
      </c>
      <c r="I18" s="321" t="s">
        <v>654</v>
      </c>
      <c r="J18" s="323">
        <v>0</v>
      </c>
      <c r="K18" s="321" t="s">
        <v>654</v>
      </c>
      <c r="L18" s="323">
        <v>0</v>
      </c>
      <c r="M18" s="321" t="s">
        <v>654</v>
      </c>
      <c r="N18" s="317">
        <v>0</v>
      </c>
      <c r="O18" s="321" t="s">
        <v>654</v>
      </c>
      <c r="P18" s="316">
        <v>0</v>
      </c>
      <c r="Q18" s="321" t="s">
        <v>654</v>
      </c>
      <c r="R18" s="316">
        <v>0</v>
      </c>
      <c r="S18" s="318">
        <f>SUM(D18,F18,J18,L18,N18,P18,R18,H18)</f>
        <v>26.9</v>
      </c>
      <c r="T18" s="47"/>
      <c r="U18" s="47"/>
    </row>
    <row r="19" spans="1:21">
      <c r="A19" s="312" t="s">
        <v>659</v>
      </c>
      <c r="B19" s="282" t="s">
        <v>660</v>
      </c>
      <c r="C19" s="319" t="s">
        <v>654</v>
      </c>
      <c r="D19" s="320">
        <v>0.3</v>
      </c>
      <c r="E19" s="319" t="s">
        <v>654</v>
      </c>
      <c r="F19" s="320">
        <v>0</v>
      </c>
      <c r="G19" s="321" t="s">
        <v>654</v>
      </c>
      <c r="H19" s="323">
        <v>0.1</v>
      </c>
      <c r="I19" s="321" t="s">
        <v>654</v>
      </c>
      <c r="J19" s="323">
        <v>0</v>
      </c>
      <c r="K19" s="321" t="s">
        <v>654</v>
      </c>
      <c r="L19" s="323">
        <v>0</v>
      </c>
      <c r="M19" s="321" t="s">
        <v>654</v>
      </c>
      <c r="N19" s="317">
        <v>0</v>
      </c>
      <c r="O19" s="321" t="s">
        <v>654</v>
      </c>
      <c r="P19" s="316">
        <v>0</v>
      </c>
      <c r="Q19" s="321" t="s">
        <v>654</v>
      </c>
      <c r="R19" s="316">
        <v>0</v>
      </c>
      <c r="S19" s="318">
        <f>SUM(D19,F19,J19,L19,N19,P19,R19,H19)</f>
        <v>0.4</v>
      </c>
      <c r="T19" s="47"/>
      <c r="U19" s="47"/>
    </row>
    <row r="20" spans="1:21">
      <c r="A20" s="312" t="s">
        <v>661</v>
      </c>
      <c r="B20" s="282" t="s">
        <v>580</v>
      </c>
      <c r="C20" s="319" t="s">
        <v>654</v>
      </c>
      <c r="D20" s="320">
        <v>0.7</v>
      </c>
      <c r="E20" s="319" t="s">
        <v>654</v>
      </c>
      <c r="F20" s="320">
        <v>0</v>
      </c>
      <c r="G20" s="321" t="s">
        <v>654</v>
      </c>
      <c r="H20" s="322" t="s">
        <v>654</v>
      </c>
      <c r="I20" s="321" t="s">
        <v>654</v>
      </c>
      <c r="J20" s="323">
        <v>0</v>
      </c>
      <c r="K20" s="321" t="s">
        <v>654</v>
      </c>
      <c r="L20" s="316">
        <v>0</v>
      </c>
      <c r="M20" s="321" t="s">
        <v>654</v>
      </c>
      <c r="N20" s="317">
        <v>0</v>
      </c>
      <c r="O20" s="321" t="s">
        <v>654</v>
      </c>
      <c r="P20" s="316">
        <v>0</v>
      </c>
      <c r="Q20" s="321" t="s">
        <v>654</v>
      </c>
      <c r="R20" s="316">
        <v>0</v>
      </c>
      <c r="S20" s="318">
        <f>SUM(D20,F20,J20,L20,N20,P20,R20)</f>
        <v>0.7</v>
      </c>
      <c r="T20" s="47"/>
      <c r="U20" s="47"/>
    </row>
    <row r="21" spans="1:21">
      <c r="A21" s="312" t="s">
        <v>662</v>
      </c>
      <c r="B21" s="282" t="s">
        <v>586</v>
      </c>
      <c r="C21" s="319" t="s">
        <v>654</v>
      </c>
      <c r="D21" s="320">
        <v>0</v>
      </c>
      <c r="E21" s="319" t="s">
        <v>654</v>
      </c>
      <c r="F21" s="320">
        <v>0</v>
      </c>
      <c r="G21" s="321" t="s">
        <v>654</v>
      </c>
      <c r="H21" s="322" t="s">
        <v>654</v>
      </c>
      <c r="I21" s="321" t="s">
        <v>654</v>
      </c>
      <c r="J21" s="323">
        <v>0</v>
      </c>
      <c r="K21" s="321" t="s">
        <v>654</v>
      </c>
      <c r="L21" s="323">
        <v>0</v>
      </c>
      <c r="M21" s="321" t="s">
        <v>654</v>
      </c>
      <c r="N21" s="317">
        <v>0</v>
      </c>
      <c r="O21" s="321" t="s">
        <v>654</v>
      </c>
      <c r="P21" s="316">
        <v>0</v>
      </c>
      <c r="Q21" s="321" t="s">
        <v>654</v>
      </c>
      <c r="R21" s="316">
        <v>0</v>
      </c>
      <c r="S21" s="318">
        <f>SUM(D21,F21,J21,L21,N21,P21,R21)</f>
        <v>0</v>
      </c>
      <c r="T21" s="47"/>
      <c r="U21" s="47"/>
    </row>
    <row r="22" spans="1:21">
      <c r="A22" s="312" t="s">
        <v>663</v>
      </c>
      <c r="B22" s="282" t="s">
        <v>664</v>
      </c>
      <c r="C22" s="324" t="s">
        <v>654</v>
      </c>
      <c r="D22" s="325">
        <v>0</v>
      </c>
      <c r="E22" s="324" t="s">
        <v>654</v>
      </c>
      <c r="F22" s="325">
        <v>0</v>
      </c>
      <c r="G22" s="326" t="s">
        <v>654</v>
      </c>
      <c r="H22" s="327">
        <v>0</v>
      </c>
      <c r="I22" s="326" t="s">
        <v>654</v>
      </c>
      <c r="J22" s="327">
        <v>0</v>
      </c>
      <c r="K22" s="326" t="s">
        <v>654</v>
      </c>
      <c r="L22" s="327">
        <v>0</v>
      </c>
      <c r="M22" s="326" t="s">
        <v>654</v>
      </c>
      <c r="N22" s="317">
        <v>0</v>
      </c>
      <c r="O22" s="326" t="s">
        <v>654</v>
      </c>
      <c r="P22" s="316">
        <v>0</v>
      </c>
      <c r="Q22" s="326" t="s">
        <v>654</v>
      </c>
      <c r="R22" s="316">
        <v>0</v>
      </c>
      <c r="S22" s="318">
        <f>SUM(D22,F22,J22,L22,N22,P22,R22,H22)</f>
        <v>0</v>
      </c>
      <c r="T22" s="47"/>
      <c r="U22" s="47"/>
    </row>
    <row r="23" spans="1:21" ht="15.75" thickBot="1">
      <c r="A23" s="328" t="s">
        <v>665</v>
      </c>
      <c r="B23" s="329" t="s">
        <v>597</v>
      </c>
      <c r="C23" s="330" t="s">
        <v>654</v>
      </c>
      <c r="D23" s="331">
        <v>0</v>
      </c>
      <c r="E23" s="330" t="s">
        <v>654</v>
      </c>
      <c r="F23" s="331">
        <v>0</v>
      </c>
      <c r="G23" s="332" t="s">
        <v>654</v>
      </c>
      <c r="H23" s="333" t="s">
        <v>654</v>
      </c>
      <c r="I23" s="332" t="s">
        <v>654</v>
      </c>
      <c r="J23" s="334">
        <v>0</v>
      </c>
      <c r="K23" s="332" t="s">
        <v>654</v>
      </c>
      <c r="L23" s="334">
        <v>0</v>
      </c>
      <c r="M23" s="332" t="s">
        <v>654</v>
      </c>
      <c r="N23" s="335">
        <v>0</v>
      </c>
      <c r="O23" s="332" t="s">
        <v>654</v>
      </c>
      <c r="P23" s="336">
        <v>0</v>
      </c>
      <c r="Q23" s="332" t="s">
        <v>654</v>
      </c>
      <c r="R23" s="336">
        <v>0</v>
      </c>
      <c r="S23" s="337">
        <f>SUM(D23,F23,J23,L23,N23,P23,R23)</f>
        <v>0</v>
      </c>
      <c r="T23" s="47"/>
      <c r="U23" s="47"/>
    </row>
    <row r="24" spans="1:21" ht="26.25" thickTop="1">
      <c r="A24" s="233" t="s">
        <v>296</v>
      </c>
      <c r="B24" s="338" t="s">
        <v>714</v>
      </c>
      <c r="C24" s="339" t="s">
        <v>654</v>
      </c>
      <c r="D24" s="340">
        <f>SUM(D25,D26)</f>
        <v>3770.5</v>
      </c>
      <c r="E24" s="339" t="s">
        <v>654</v>
      </c>
      <c r="F24" s="340">
        <f>SUM(F25,F26)</f>
        <v>66</v>
      </c>
      <c r="G24" s="234" t="s">
        <v>654</v>
      </c>
      <c r="H24" s="340">
        <f>SUM(H25,H26)</f>
        <v>0</v>
      </c>
      <c r="I24" s="234" t="s">
        <v>654</v>
      </c>
      <c r="J24" s="340">
        <f>SUM(J25,J26)</f>
        <v>65.099999999999994</v>
      </c>
      <c r="K24" s="234" t="s">
        <v>654</v>
      </c>
      <c r="L24" s="340">
        <f>SUM(L25,L26)</f>
        <v>31.5</v>
      </c>
      <c r="M24" s="234" t="s">
        <v>654</v>
      </c>
      <c r="N24" s="340">
        <f>SUM(N25,N26)</f>
        <v>32.299999999999997</v>
      </c>
      <c r="O24" s="234" t="s">
        <v>654</v>
      </c>
      <c r="P24" s="340">
        <f>SUM(P25,P26)</f>
        <v>0</v>
      </c>
      <c r="Q24" s="234" t="s">
        <v>654</v>
      </c>
      <c r="R24" s="340">
        <f>SUM(R25,R26)</f>
        <v>0</v>
      </c>
      <c r="S24" s="341">
        <f>SUM(D24,F24,H24,J24,L24,N24,P24,R24)</f>
        <v>3965.4</v>
      </c>
      <c r="T24" s="47"/>
      <c r="U24" s="47"/>
    </row>
    <row r="25" spans="1:21">
      <c r="A25" s="312" t="s">
        <v>667</v>
      </c>
      <c r="B25" s="282" t="s">
        <v>668</v>
      </c>
      <c r="C25" s="119" t="s">
        <v>654</v>
      </c>
      <c r="D25" s="342">
        <v>0</v>
      </c>
      <c r="E25" s="119" t="s">
        <v>654</v>
      </c>
      <c r="F25" s="342">
        <v>0</v>
      </c>
      <c r="G25" s="13" t="s">
        <v>654</v>
      </c>
      <c r="H25" s="343">
        <v>0</v>
      </c>
      <c r="I25" s="13" t="s">
        <v>654</v>
      </c>
      <c r="J25" s="343">
        <v>0</v>
      </c>
      <c r="K25" s="13" t="s">
        <v>654</v>
      </c>
      <c r="L25" s="343">
        <v>0</v>
      </c>
      <c r="M25" s="13" t="s">
        <v>654</v>
      </c>
      <c r="N25" s="344">
        <v>0</v>
      </c>
      <c r="O25" s="13" t="s">
        <v>654</v>
      </c>
      <c r="P25" s="343">
        <v>0</v>
      </c>
      <c r="Q25" s="13" t="s">
        <v>654</v>
      </c>
      <c r="R25" s="345">
        <v>0</v>
      </c>
      <c r="S25" s="346">
        <f>SUM(D25,F25,H25,J25,L25,N25,P25,R25)</f>
        <v>0</v>
      </c>
      <c r="T25" s="47"/>
      <c r="U25" s="47"/>
    </row>
    <row r="26" spans="1:21" ht="15.75" thickBot="1">
      <c r="A26" s="328" t="s">
        <v>669</v>
      </c>
      <c r="B26" s="329" t="s">
        <v>670</v>
      </c>
      <c r="C26" s="330" t="s">
        <v>654</v>
      </c>
      <c r="D26" s="347">
        <v>3770.5</v>
      </c>
      <c r="E26" s="330" t="s">
        <v>654</v>
      </c>
      <c r="F26" s="347">
        <v>66</v>
      </c>
      <c r="G26" s="348" t="s">
        <v>654</v>
      </c>
      <c r="H26" s="349">
        <v>0</v>
      </c>
      <c r="I26" s="348" t="s">
        <v>654</v>
      </c>
      <c r="J26" s="349">
        <v>65.099999999999994</v>
      </c>
      <c r="K26" s="348" t="s">
        <v>654</v>
      </c>
      <c r="L26" s="349">
        <v>31.5</v>
      </c>
      <c r="M26" s="348" t="s">
        <v>654</v>
      </c>
      <c r="N26" s="350">
        <v>32.299999999999997</v>
      </c>
      <c r="O26" s="348" t="s">
        <v>654</v>
      </c>
      <c r="P26" s="351">
        <v>0</v>
      </c>
      <c r="Q26" s="348" t="s">
        <v>654</v>
      </c>
      <c r="R26" s="351">
        <v>0</v>
      </c>
      <c r="S26" s="337">
        <f>SUM(D26,F26,H26,J26,L26,N26,P26,R26)</f>
        <v>3965.4</v>
      </c>
      <c r="T26" s="47"/>
      <c r="U26" s="47"/>
    </row>
    <row r="27" spans="1:21" ht="30" thickTop="1" thickBot="1">
      <c r="A27" s="352" t="s">
        <v>352</v>
      </c>
      <c r="B27" s="353" t="s">
        <v>715</v>
      </c>
      <c r="C27" s="354">
        <f>SUM(C30:C38,C40,C41)</f>
        <v>0</v>
      </c>
      <c r="D27" s="355">
        <v>0</v>
      </c>
      <c r="E27" s="354">
        <f>SUM(E30:E38,E40,E41)</f>
        <v>0</v>
      </c>
      <c r="F27" s="355">
        <v>0</v>
      </c>
      <c r="G27" s="356" t="s">
        <v>654</v>
      </c>
      <c r="H27" s="357" t="s">
        <v>654</v>
      </c>
      <c r="I27" s="356">
        <f>SUM(I30:I38,I40,I41)</f>
        <v>0</v>
      </c>
      <c r="J27" s="358">
        <v>0</v>
      </c>
      <c r="K27" s="356">
        <f>SUM(K30:K38,K40,K41)</f>
        <v>0</v>
      </c>
      <c r="L27" s="358">
        <v>0</v>
      </c>
      <c r="M27" s="356">
        <f>SUM(M30:M38,M40,M41)</f>
        <v>0</v>
      </c>
      <c r="N27" s="355">
        <v>0</v>
      </c>
      <c r="O27" s="356">
        <f>SUM(O30:O38,O40,O41)</f>
        <v>0</v>
      </c>
      <c r="P27" s="358">
        <v>0</v>
      </c>
      <c r="Q27" s="356">
        <f>SUM(Q30:Q38,Q40,Q41)</f>
        <v>0</v>
      </c>
      <c r="R27" s="358">
        <v>0</v>
      </c>
      <c r="S27" s="360">
        <f>SUM(D27,F27,J27,L27,N27,P27,R27)</f>
        <v>0</v>
      </c>
      <c r="T27" s="47"/>
      <c r="U27" s="47"/>
    </row>
    <row r="28" spans="1:21" ht="30" customHeight="1" thickTop="1">
      <c r="A28" s="1052" t="s">
        <v>672</v>
      </c>
      <c r="B28" s="1053"/>
      <c r="C28" s="1050" t="s">
        <v>673</v>
      </c>
      <c r="D28" s="1051"/>
      <c r="E28" s="1050" t="s">
        <v>673</v>
      </c>
      <c r="F28" s="1051"/>
      <c r="G28" s="361" t="s">
        <v>654</v>
      </c>
      <c r="H28" s="361" t="s">
        <v>654</v>
      </c>
      <c r="I28" s="1050" t="s">
        <v>673</v>
      </c>
      <c r="J28" s="1051"/>
      <c r="K28" s="1050" t="s">
        <v>673</v>
      </c>
      <c r="L28" s="1051"/>
      <c r="M28" s="1050" t="s">
        <v>673</v>
      </c>
      <c r="N28" s="1051"/>
      <c r="O28" s="1050" t="s">
        <v>673</v>
      </c>
      <c r="P28" s="1051"/>
      <c r="Q28" s="1050" t="s">
        <v>673</v>
      </c>
      <c r="R28" s="1051"/>
      <c r="S28" s="362" t="s">
        <v>654</v>
      </c>
      <c r="T28" s="47"/>
      <c r="U28" s="47"/>
    </row>
    <row r="29" spans="1:21" ht="25.5">
      <c r="A29" s="363" t="s">
        <v>301</v>
      </c>
      <c r="B29" s="364" t="s">
        <v>716</v>
      </c>
      <c r="C29" s="365">
        <f>SUM(C30:C38)</f>
        <v>0</v>
      </c>
      <c r="D29" s="366">
        <f>SUM(D30:D38)</f>
        <v>0</v>
      </c>
      <c r="E29" s="365">
        <f>SUM(E30:E38)</f>
        <v>0</v>
      </c>
      <c r="F29" s="366">
        <f>SUM(F30:F38)</f>
        <v>0</v>
      </c>
      <c r="G29" s="367" t="s">
        <v>654</v>
      </c>
      <c r="H29" s="367" t="s">
        <v>654</v>
      </c>
      <c r="I29" s="368">
        <f t="shared" ref="I29:S29" si="0">SUM(I30:I38)</f>
        <v>0</v>
      </c>
      <c r="J29" s="366">
        <f t="shared" si="0"/>
        <v>0</v>
      </c>
      <c r="K29" s="368">
        <f t="shared" si="0"/>
        <v>0</v>
      </c>
      <c r="L29" s="366">
        <f t="shared" si="0"/>
        <v>0</v>
      </c>
      <c r="M29" s="368">
        <f t="shared" si="0"/>
        <v>0</v>
      </c>
      <c r="N29" s="366">
        <f t="shared" si="0"/>
        <v>0</v>
      </c>
      <c r="O29" s="368">
        <f t="shared" si="0"/>
        <v>0</v>
      </c>
      <c r="P29" s="366">
        <f t="shared" si="0"/>
        <v>0</v>
      </c>
      <c r="Q29" s="368">
        <f t="shared" si="0"/>
        <v>0</v>
      </c>
      <c r="R29" s="366">
        <f t="shared" si="0"/>
        <v>0</v>
      </c>
      <c r="S29" s="369">
        <f t="shared" si="0"/>
        <v>0</v>
      </c>
      <c r="T29" s="47"/>
      <c r="U29" s="47"/>
    </row>
    <row r="30" spans="1:21">
      <c r="A30" s="312" t="s">
        <v>303</v>
      </c>
      <c r="B30" s="282" t="s">
        <v>599</v>
      </c>
      <c r="C30" s="370">
        <v>0</v>
      </c>
      <c r="D30" s="371">
        <f>$D$27*C30/100</f>
        <v>0</v>
      </c>
      <c r="E30" s="372">
        <v>0</v>
      </c>
      <c r="F30" s="371">
        <f>$F$27*E30/100</f>
        <v>0</v>
      </c>
      <c r="G30" s="373" t="s">
        <v>654</v>
      </c>
      <c r="H30" s="373" t="s">
        <v>654</v>
      </c>
      <c r="I30" s="374">
        <v>0</v>
      </c>
      <c r="J30" s="371">
        <f>$J$27*I30/100</f>
        <v>0</v>
      </c>
      <c r="K30" s="375">
        <v>0</v>
      </c>
      <c r="L30" s="371">
        <f>$L$27*K30/100</f>
        <v>0</v>
      </c>
      <c r="M30" s="376">
        <v>0</v>
      </c>
      <c r="N30" s="371">
        <f>$N$27*M30/100</f>
        <v>0</v>
      </c>
      <c r="O30" s="376">
        <v>0</v>
      </c>
      <c r="P30" s="371">
        <f>$P$27*O30/100</f>
        <v>0</v>
      </c>
      <c r="Q30" s="377">
        <v>0</v>
      </c>
      <c r="R30" s="371">
        <f>$R$27*Q30/100</f>
        <v>0</v>
      </c>
      <c r="S30" s="378">
        <f>SUM(D30,F30,J30,L30,N30,P30,R30)</f>
        <v>0</v>
      </c>
      <c r="T30" s="47"/>
      <c r="U30" s="47"/>
    </row>
    <row r="31" spans="1:21">
      <c r="A31" s="312" t="s">
        <v>307</v>
      </c>
      <c r="B31" s="282" t="s">
        <v>657</v>
      </c>
      <c r="C31" s="370">
        <v>0</v>
      </c>
      <c r="D31" s="371">
        <f t="shared" ref="D31:D38" si="1">$D$27*C31/100</f>
        <v>0</v>
      </c>
      <c r="E31" s="372">
        <v>0</v>
      </c>
      <c r="F31" s="371">
        <f t="shared" ref="F31:F38" si="2">$F$27*E31/100</f>
        <v>0</v>
      </c>
      <c r="G31" s="373" t="s">
        <v>654</v>
      </c>
      <c r="H31" s="373" t="s">
        <v>654</v>
      </c>
      <c r="I31" s="374">
        <v>0</v>
      </c>
      <c r="J31" s="371">
        <f t="shared" ref="J31:J41" si="3">$J$27*I31/100</f>
        <v>0</v>
      </c>
      <c r="K31" s="375">
        <v>0</v>
      </c>
      <c r="L31" s="371">
        <f t="shared" ref="L31:L41" si="4">$L$27*K31/100</f>
        <v>0</v>
      </c>
      <c r="M31" s="376">
        <v>0</v>
      </c>
      <c r="N31" s="371">
        <f t="shared" ref="N31:N38" si="5">$N$27*M31/100</f>
        <v>0</v>
      </c>
      <c r="O31" s="376">
        <v>0</v>
      </c>
      <c r="P31" s="371">
        <f t="shared" ref="P31:P41" si="6">$P$27*O31/100</f>
        <v>0</v>
      </c>
      <c r="Q31" s="377">
        <v>0</v>
      </c>
      <c r="R31" s="371">
        <f t="shared" ref="R31:R41" si="7">$R$27*Q31/100</f>
        <v>0</v>
      </c>
      <c r="S31" s="378">
        <f t="shared" ref="S31:S38" si="8">SUM(D31,F31,J31,L31,N31,P31,R31)</f>
        <v>0</v>
      </c>
      <c r="T31" s="47"/>
      <c r="U31" s="47"/>
    </row>
    <row r="32" spans="1:21">
      <c r="A32" s="312" t="s">
        <v>675</v>
      </c>
      <c r="B32" s="282" t="s">
        <v>607</v>
      </c>
      <c r="C32" s="370">
        <v>0</v>
      </c>
      <c r="D32" s="371">
        <f t="shared" si="1"/>
        <v>0</v>
      </c>
      <c r="E32" s="372">
        <v>0</v>
      </c>
      <c r="F32" s="371">
        <f t="shared" si="2"/>
        <v>0</v>
      </c>
      <c r="G32" s="373" t="s">
        <v>654</v>
      </c>
      <c r="H32" s="373" t="s">
        <v>654</v>
      </c>
      <c r="I32" s="374">
        <v>0</v>
      </c>
      <c r="J32" s="371">
        <f t="shared" si="3"/>
        <v>0</v>
      </c>
      <c r="K32" s="375">
        <v>0</v>
      </c>
      <c r="L32" s="371">
        <f t="shared" si="4"/>
        <v>0</v>
      </c>
      <c r="M32" s="376">
        <v>0</v>
      </c>
      <c r="N32" s="371">
        <f t="shared" si="5"/>
        <v>0</v>
      </c>
      <c r="O32" s="376">
        <v>0</v>
      </c>
      <c r="P32" s="371">
        <f t="shared" si="6"/>
        <v>0</v>
      </c>
      <c r="Q32" s="377">
        <v>0</v>
      </c>
      <c r="R32" s="371">
        <f t="shared" si="7"/>
        <v>0</v>
      </c>
      <c r="S32" s="378">
        <f t="shared" si="8"/>
        <v>0</v>
      </c>
      <c r="T32" s="47"/>
      <c r="U32" s="47"/>
    </row>
    <row r="33" spans="1:21">
      <c r="A33" s="312" t="s">
        <v>676</v>
      </c>
      <c r="B33" s="282" t="s">
        <v>576</v>
      </c>
      <c r="C33" s="370">
        <v>0</v>
      </c>
      <c r="D33" s="371">
        <f t="shared" si="1"/>
        <v>0</v>
      </c>
      <c r="E33" s="372">
        <v>0</v>
      </c>
      <c r="F33" s="371">
        <f t="shared" si="2"/>
        <v>0</v>
      </c>
      <c r="G33" s="373" t="s">
        <v>654</v>
      </c>
      <c r="H33" s="373" t="s">
        <v>654</v>
      </c>
      <c r="I33" s="374">
        <v>0</v>
      </c>
      <c r="J33" s="371">
        <f t="shared" si="3"/>
        <v>0</v>
      </c>
      <c r="K33" s="375">
        <v>0</v>
      </c>
      <c r="L33" s="371">
        <f t="shared" si="4"/>
        <v>0</v>
      </c>
      <c r="M33" s="376">
        <v>0</v>
      </c>
      <c r="N33" s="371">
        <f t="shared" si="5"/>
        <v>0</v>
      </c>
      <c r="O33" s="376">
        <v>0</v>
      </c>
      <c r="P33" s="371">
        <f t="shared" si="6"/>
        <v>0</v>
      </c>
      <c r="Q33" s="377">
        <v>0</v>
      </c>
      <c r="R33" s="371">
        <f t="shared" si="7"/>
        <v>0</v>
      </c>
      <c r="S33" s="378">
        <f t="shared" si="8"/>
        <v>0</v>
      </c>
      <c r="T33" s="47"/>
      <c r="U33" s="47"/>
    </row>
    <row r="34" spans="1:21">
      <c r="A34" s="312" t="s">
        <v>677</v>
      </c>
      <c r="B34" s="282" t="s">
        <v>660</v>
      </c>
      <c r="C34" s="370">
        <v>0</v>
      </c>
      <c r="D34" s="371">
        <f t="shared" si="1"/>
        <v>0</v>
      </c>
      <c r="E34" s="372">
        <v>0</v>
      </c>
      <c r="F34" s="371">
        <f t="shared" si="2"/>
        <v>0</v>
      </c>
      <c r="G34" s="373" t="s">
        <v>654</v>
      </c>
      <c r="H34" s="373" t="s">
        <v>654</v>
      </c>
      <c r="I34" s="374">
        <v>0</v>
      </c>
      <c r="J34" s="371">
        <f t="shared" si="3"/>
        <v>0</v>
      </c>
      <c r="K34" s="375">
        <v>0</v>
      </c>
      <c r="L34" s="371">
        <f t="shared" si="4"/>
        <v>0</v>
      </c>
      <c r="M34" s="376">
        <v>0</v>
      </c>
      <c r="N34" s="371">
        <f t="shared" si="5"/>
        <v>0</v>
      </c>
      <c r="O34" s="376">
        <v>0</v>
      </c>
      <c r="P34" s="371">
        <f t="shared" si="6"/>
        <v>0</v>
      </c>
      <c r="Q34" s="377">
        <v>0</v>
      </c>
      <c r="R34" s="371">
        <f t="shared" si="7"/>
        <v>0</v>
      </c>
      <c r="S34" s="378">
        <f t="shared" si="8"/>
        <v>0</v>
      </c>
      <c r="T34" s="47"/>
      <c r="U34" s="47"/>
    </row>
    <row r="35" spans="1:21">
      <c r="A35" s="312" t="s">
        <v>678</v>
      </c>
      <c r="B35" s="282" t="s">
        <v>580</v>
      </c>
      <c r="C35" s="370">
        <v>0</v>
      </c>
      <c r="D35" s="371">
        <f t="shared" si="1"/>
        <v>0</v>
      </c>
      <c r="E35" s="372">
        <v>0</v>
      </c>
      <c r="F35" s="371">
        <f t="shared" si="2"/>
        <v>0</v>
      </c>
      <c r="G35" s="373" t="s">
        <v>654</v>
      </c>
      <c r="H35" s="373" t="s">
        <v>654</v>
      </c>
      <c r="I35" s="374">
        <v>0</v>
      </c>
      <c r="J35" s="371">
        <f t="shared" si="3"/>
        <v>0</v>
      </c>
      <c r="K35" s="375">
        <v>0</v>
      </c>
      <c r="L35" s="371">
        <f t="shared" si="4"/>
        <v>0</v>
      </c>
      <c r="M35" s="376">
        <v>0</v>
      </c>
      <c r="N35" s="371">
        <f t="shared" si="5"/>
        <v>0</v>
      </c>
      <c r="O35" s="376">
        <v>0</v>
      </c>
      <c r="P35" s="371">
        <f t="shared" si="6"/>
        <v>0</v>
      </c>
      <c r="Q35" s="377">
        <v>0</v>
      </c>
      <c r="R35" s="371">
        <f t="shared" si="7"/>
        <v>0</v>
      </c>
      <c r="S35" s="378">
        <f t="shared" si="8"/>
        <v>0</v>
      </c>
      <c r="T35" s="47"/>
      <c r="U35" s="47"/>
    </row>
    <row r="36" spans="1:21">
      <c r="A36" s="312" t="s">
        <v>679</v>
      </c>
      <c r="B36" s="282" t="s">
        <v>586</v>
      </c>
      <c r="C36" s="370">
        <v>0</v>
      </c>
      <c r="D36" s="371">
        <f t="shared" si="1"/>
        <v>0</v>
      </c>
      <c r="E36" s="372">
        <v>0</v>
      </c>
      <c r="F36" s="371">
        <f t="shared" si="2"/>
        <v>0</v>
      </c>
      <c r="G36" s="373" t="s">
        <v>654</v>
      </c>
      <c r="H36" s="373" t="s">
        <v>654</v>
      </c>
      <c r="I36" s="374">
        <v>0</v>
      </c>
      <c r="J36" s="371">
        <f t="shared" si="3"/>
        <v>0</v>
      </c>
      <c r="K36" s="375">
        <v>0</v>
      </c>
      <c r="L36" s="371">
        <f t="shared" si="4"/>
        <v>0</v>
      </c>
      <c r="M36" s="376">
        <v>0</v>
      </c>
      <c r="N36" s="371">
        <f t="shared" si="5"/>
        <v>0</v>
      </c>
      <c r="O36" s="376">
        <v>0</v>
      </c>
      <c r="P36" s="371">
        <f t="shared" si="6"/>
        <v>0</v>
      </c>
      <c r="Q36" s="377">
        <v>0</v>
      </c>
      <c r="R36" s="371">
        <f t="shared" si="7"/>
        <v>0</v>
      </c>
      <c r="S36" s="378">
        <f t="shared" si="8"/>
        <v>0</v>
      </c>
      <c r="T36" s="47"/>
      <c r="U36" s="47"/>
    </row>
    <row r="37" spans="1:21">
      <c r="A37" s="312" t="s">
        <v>680</v>
      </c>
      <c r="B37" s="282" t="s">
        <v>664</v>
      </c>
      <c r="C37" s="370">
        <v>0</v>
      </c>
      <c r="D37" s="371">
        <f t="shared" si="1"/>
        <v>0</v>
      </c>
      <c r="E37" s="372">
        <v>0</v>
      </c>
      <c r="F37" s="371">
        <f t="shared" si="2"/>
        <v>0</v>
      </c>
      <c r="G37" s="373" t="s">
        <v>654</v>
      </c>
      <c r="H37" s="373" t="s">
        <v>654</v>
      </c>
      <c r="I37" s="374">
        <v>0</v>
      </c>
      <c r="J37" s="371">
        <f t="shared" si="3"/>
        <v>0</v>
      </c>
      <c r="K37" s="375">
        <v>0</v>
      </c>
      <c r="L37" s="371">
        <f t="shared" si="4"/>
        <v>0</v>
      </c>
      <c r="M37" s="376">
        <v>0</v>
      </c>
      <c r="N37" s="371">
        <f t="shared" si="5"/>
        <v>0</v>
      </c>
      <c r="O37" s="376">
        <v>0</v>
      </c>
      <c r="P37" s="371">
        <f t="shared" si="6"/>
        <v>0</v>
      </c>
      <c r="Q37" s="377">
        <v>0</v>
      </c>
      <c r="R37" s="371">
        <f t="shared" si="7"/>
        <v>0</v>
      </c>
      <c r="S37" s="378">
        <f t="shared" si="8"/>
        <v>0</v>
      </c>
      <c r="T37" s="47"/>
      <c r="U37" s="47"/>
    </row>
    <row r="38" spans="1:21" ht="15.75" thickBot="1">
      <c r="A38" s="328" t="s">
        <v>681</v>
      </c>
      <c r="B38" s="329" t="s">
        <v>597</v>
      </c>
      <c r="C38" s="379">
        <v>0</v>
      </c>
      <c r="D38" s="380">
        <f t="shared" si="1"/>
        <v>0</v>
      </c>
      <c r="E38" s="381">
        <v>0</v>
      </c>
      <c r="F38" s="380">
        <f t="shared" si="2"/>
        <v>0</v>
      </c>
      <c r="G38" s="382" t="s">
        <v>654</v>
      </c>
      <c r="H38" s="382" t="s">
        <v>654</v>
      </c>
      <c r="I38" s="383">
        <v>0</v>
      </c>
      <c r="J38" s="380">
        <f t="shared" si="3"/>
        <v>0</v>
      </c>
      <c r="K38" s="384">
        <v>0</v>
      </c>
      <c r="L38" s="380">
        <f t="shared" si="4"/>
        <v>0</v>
      </c>
      <c r="M38" s="385">
        <v>0</v>
      </c>
      <c r="N38" s="380">
        <f t="shared" si="5"/>
        <v>0</v>
      </c>
      <c r="O38" s="385">
        <v>0</v>
      </c>
      <c r="P38" s="380">
        <f t="shared" si="6"/>
        <v>0</v>
      </c>
      <c r="Q38" s="386">
        <v>0</v>
      </c>
      <c r="R38" s="380">
        <f t="shared" si="7"/>
        <v>0</v>
      </c>
      <c r="S38" s="443">
        <f t="shared" si="8"/>
        <v>0</v>
      </c>
      <c r="T38" s="47"/>
      <c r="U38" s="47"/>
    </row>
    <row r="39" spans="1:21" ht="26.25" thickTop="1">
      <c r="A39" s="233" t="s">
        <v>355</v>
      </c>
      <c r="B39" s="338" t="s">
        <v>717</v>
      </c>
      <c r="C39" s="410">
        <f>SUM(C40,C41)</f>
        <v>0</v>
      </c>
      <c r="D39" s="444">
        <f t="shared" ref="D39:F39" si="9">SUM(D40,D41)</f>
        <v>0</v>
      </c>
      <c r="E39" s="410">
        <f t="shared" si="9"/>
        <v>0</v>
      </c>
      <c r="F39" s="444">
        <f t="shared" si="9"/>
        <v>0</v>
      </c>
      <c r="G39" s="389" t="s">
        <v>654</v>
      </c>
      <c r="H39" s="389" t="s">
        <v>654</v>
      </c>
      <c r="I39" s="390">
        <f t="shared" ref="I39:S39" si="10">SUM(I40,I41)</f>
        <v>0</v>
      </c>
      <c r="J39" s="388">
        <f t="shared" si="10"/>
        <v>0</v>
      </c>
      <c r="K39" s="390">
        <f t="shared" si="10"/>
        <v>0</v>
      </c>
      <c r="L39" s="388">
        <f t="shared" si="10"/>
        <v>0</v>
      </c>
      <c r="M39" s="390">
        <f t="shared" si="10"/>
        <v>0</v>
      </c>
      <c r="N39" s="388">
        <f t="shared" si="10"/>
        <v>0</v>
      </c>
      <c r="O39" s="390">
        <f t="shared" si="10"/>
        <v>0</v>
      </c>
      <c r="P39" s="388">
        <f t="shared" si="10"/>
        <v>0</v>
      </c>
      <c r="Q39" s="390">
        <f t="shared" si="10"/>
        <v>0</v>
      </c>
      <c r="R39" s="388">
        <f t="shared" si="10"/>
        <v>0</v>
      </c>
      <c r="S39" s="391">
        <f t="shared" si="10"/>
        <v>0</v>
      </c>
      <c r="T39" s="47"/>
      <c r="U39" s="47"/>
    </row>
    <row r="40" spans="1:21">
      <c r="A40" s="312" t="s">
        <v>388</v>
      </c>
      <c r="B40" s="282" t="s">
        <v>668</v>
      </c>
      <c r="C40" s="370">
        <v>0</v>
      </c>
      <c r="D40" s="371">
        <f>$D$27*C40/100</f>
        <v>0</v>
      </c>
      <c r="E40" s="372">
        <v>0</v>
      </c>
      <c r="F40" s="371">
        <f>$F$27*E40/100</f>
        <v>0</v>
      </c>
      <c r="G40" s="373" t="s">
        <v>654</v>
      </c>
      <c r="H40" s="373" t="s">
        <v>654</v>
      </c>
      <c r="I40" s="374">
        <v>0</v>
      </c>
      <c r="J40" s="371">
        <f t="shared" si="3"/>
        <v>0</v>
      </c>
      <c r="K40" s="375">
        <v>0</v>
      </c>
      <c r="L40" s="371">
        <f t="shared" si="4"/>
        <v>0</v>
      </c>
      <c r="M40" s="376">
        <v>0</v>
      </c>
      <c r="N40" s="371">
        <f>$N$27*M40/100</f>
        <v>0</v>
      </c>
      <c r="O40" s="376">
        <v>0</v>
      </c>
      <c r="P40" s="371">
        <f t="shared" si="6"/>
        <v>0</v>
      </c>
      <c r="Q40" s="377">
        <v>0</v>
      </c>
      <c r="R40" s="371">
        <f t="shared" si="7"/>
        <v>0</v>
      </c>
      <c r="S40" s="392">
        <f>SUM(D40,F40,J40,L40,N40,P40,R40)</f>
        <v>0</v>
      </c>
      <c r="T40" s="47"/>
      <c r="U40" s="47"/>
    </row>
    <row r="41" spans="1:21" ht="15.75" thickBot="1">
      <c r="A41" s="328" t="s">
        <v>683</v>
      </c>
      <c r="B41" s="329" t="s">
        <v>670</v>
      </c>
      <c r="C41" s="379">
        <v>0</v>
      </c>
      <c r="D41" s="380">
        <f>$D$27*C41/100</f>
        <v>0</v>
      </c>
      <c r="E41" s="381">
        <v>0</v>
      </c>
      <c r="F41" s="371">
        <f>$F$27*E41/100</f>
        <v>0</v>
      </c>
      <c r="G41" s="382" t="s">
        <v>654</v>
      </c>
      <c r="H41" s="382" t="s">
        <v>654</v>
      </c>
      <c r="I41" s="383">
        <v>0</v>
      </c>
      <c r="J41" s="371">
        <f t="shared" si="3"/>
        <v>0</v>
      </c>
      <c r="K41" s="384">
        <v>0</v>
      </c>
      <c r="L41" s="371">
        <f t="shared" si="4"/>
        <v>0</v>
      </c>
      <c r="M41" s="385">
        <v>0</v>
      </c>
      <c r="N41" s="371">
        <f>$N$27*M41/100</f>
        <v>0</v>
      </c>
      <c r="O41" s="385">
        <v>0</v>
      </c>
      <c r="P41" s="371">
        <f t="shared" si="6"/>
        <v>0</v>
      </c>
      <c r="Q41" s="386">
        <v>0</v>
      </c>
      <c r="R41" s="371">
        <f t="shared" si="7"/>
        <v>0</v>
      </c>
      <c r="S41" s="392">
        <f>SUM(D41,F41,J41,L41,N41,P41,R41)</f>
        <v>0</v>
      </c>
      <c r="T41" s="47"/>
      <c r="U41" s="47"/>
    </row>
    <row r="42" spans="1:21" ht="30" thickTop="1" thickBot="1">
      <c r="A42" s="393" t="s">
        <v>365</v>
      </c>
      <c r="B42" s="394" t="s">
        <v>718</v>
      </c>
      <c r="C42" s="395">
        <f>SUM(C45:C53,C55,C56)</f>
        <v>100</v>
      </c>
      <c r="D42" s="396">
        <v>0</v>
      </c>
      <c r="E42" s="395">
        <f>SUM(E45:E53,E55,E56)</f>
        <v>100</v>
      </c>
      <c r="F42" s="396">
        <v>0</v>
      </c>
      <c r="G42" s="397" t="s">
        <v>654</v>
      </c>
      <c r="H42" s="398" t="s">
        <v>654</v>
      </c>
      <c r="I42" s="399">
        <f>SUM(I45:I53,I55,I56)</f>
        <v>100</v>
      </c>
      <c r="J42" s="400">
        <v>0</v>
      </c>
      <c r="K42" s="399">
        <f>SUM(K45:K53,K55,K56)</f>
        <v>100</v>
      </c>
      <c r="L42" s="400">
        <v>0</v>
      </c>
      <c r="M42" s="399">
        <f>SUM(M45:M53,M55,M56)</f>
        <v>100</v>
      </c>
      <c r="N42" s="396">
        <v>0</v>
      </c>
      <c r="O42" s="399">
        <f>SUM(O45:O53,O55,O56)</f>
        <v>0</v>
      </c>
      <c r="P42" s="400">
        <v>0</v>
      </c>
      <c r="Q42" s="399">
        <f>SUM(Q45:Q53,Q55,Q56)</f>
        <v>0</v>
      </c>
      <c r="R42" s="401">
        <v>0</v>
      </c>
      <c r="S42" s="402">
        <f>SUM(D42,F42,J42,L42,N42,P42,R42)</f>
        <v>0</v>
      </c>
      <c r="T42" s="47"/>
      <c r="U42" s="47"/>
    </row>
    <row r="43" spans="1:21" ht="27.75" customHeight="1" thickTop="1">
      <c r="A43" s="1052" t="s">
        <v>685</v>
      </c>
      <c r="B43" s="1053"/>
      <c r="C43" s="445"/>
      <c r="D43" s="1065" t="s">
        <v>719</v>
      </c>
      <c r="E43" s="1065"/>
      <c r="F43" s="1065"/>
      <c r="G43" s="1065"/>
      <c r="H43" s="1065"/>
      <c r="I43" s="1065"/>
      <c r="J43" s="1065"/>
      <c r="K43" s="1065"/>
      <c r="L43" s="1065"/>
      <c r="M43" s="1065"/>
      <c r="N43" s="1065"/>
      <c r="O43" s="1065"/>
      <c r="P43" s="1065"/>
      <c r="Q43" s="1065"/>
      <c r="R43" s="1065"/>
      <c r="S43" s="1066"/>
      <c r="T43" s="47"/>
      <c r="U43" s="47"/>
    </row>
    <row r="44" spans="1:21" ht="25.5">
      <c r="A44" s="363" t="s">
        <v>166</v>
      </c>
      <c r="B44" s="364" t="s">
        <v>720</v>
      </c>
      <c r="C44" s="365">
        <f>SUM(C45:C53)</f>
        <v>4.2416690967895861E-2</v>
      </c>
      <c r="D44" s="366">
        <f>SUM(D45:D53)</f>
        <v>0</v>
      </c>
      <c r="E44" s="365">
        <f>SUM(E45:E53)</f>
        <v>0</v>
      </c>
      <c r="F44" s="366">
        <f>SUM(F45:F53)</f>
        <v>0</v>
      </c>
      <c r="G44" s="367" t="s">
        <v>654</v>
      </c>
      <c r="H44" s="367" t="s">
        <v>654</v>
      </c>
      <c r="I44" s="368">
        <f t="shared" ref="I44:S44" si="11">SUM(I45:I53)</f>
        <v>2.2522522522522523</v>
      </c>
      <c r="J44" s="366">
        <f t="shared" si="11"/>
        <v>0</v>
      </c>
      <c r="K44" s="368">
        <f t="shared" si="11"/>
        <v>0</v>
      </c>
      <c r="L44" s="366">
        <f t="shared" si="11"/>
        <v>0</v>
      </c>
      <c r="M44" s="368">
        <f t="shared" si="11"/>
        <v>0</v>
      </c>
      <c r="N44" s="366">
        <f t="shared" si="11"/>
        <v>0</v>
      </c>
      <c r="O44" s="368">
        <f t="shared" si="11"/>
        <v>0</v>
      </c>
      <c r="P44" s="366">
        <f t="shared" si="11"/>
        <v>0</v>
      </c>
      <c r="Q44" s="368">
        <f t="shared" si="11"/>
        <v>0</v>
      </c>
      <c r="R44" s="366">
        <f t="shared" si="11"/>
        <v>0</v>
      </c>
      <c r="S44" s="369">
        <f t="shared" si="11"/>
        <v>0</v>
      </c>
      <c r="T44" s="47"/>
      <c r="U44" s="47"/>
    </row>
    <row r="45" spans="1:21">
      <c r="A45" s="403" t="s">
        <v>168</v>
      </c>
      <c r="B45" s="282" t="s">
        <v>599</v>
      </c>
      <c r="C45" s="404">
        <f t="shared" ref="C45:C53" si="12">IF($D$13+$D$27=0,0,(D15+D30)/($D$13+$D$27)*100)</f>
        <v>0</v>
      </c>
      <c r="D45" s="405">
        <f>$D$42*C45/100</f>
        <v>0</v>
      </c>
      <c r="E45" s="404">
        <f t="shared" ref="E45:E53" si="13">IF($F$13+$F$27=0,0,(F15+F30)/($F$13+$F$27)*100)</f>
        <v>0</v>
      </c>
      <c r="F45" s="405">
        <f>$F$42*E45/100</f>
        <v>0</v>
      </c>
      <c r="G45" s="389" t="s">
        <v>654</v>
      </c>
      <c r="H45" s="389" t="s">
        <v>654</v>
      </c>
      <c r="I45" s="406">
        <f t="shared" ref="I45:I53" si="14">IF($J$13+$J$27=0,0,(J15+J30)/($J$13+$J$27)*100)</f>
        <v>0</v>
      </c>
      <c r="J45" s="405">
        <f>$J$42*I45/100</f>
        <v>0</v>
      </c>
      <c r="K45" s="406">
        <f>IF($L$13+$L$27=0,0,(L15+L30)/($L$13+$L$27)*100)</f>
        <v>0</v>
      </c>
      <c r="L45" s="405">
        <f>$L$42*K45/100</f>
        <v>0</v>
      </c>
      <c r="M45" s="406">
        <f t="shared" ref="M45:M53" si="15">IF($N$13+$N$27=0,0,(N15+N30)/($N$13+$N$27)*100)</f>
        <v>0</v>
      </c>
      <c r="N45" s="405">
        <f>$N$42*M45/100</f>
        <v>0</v>
      </c>
      <c r="O45" s="406">
        <f t="shared" ref="O45:O53" si="16">IF($P$13+$P$27=0,0,(P15+P30)/($P$13+$P$27)*100)</f>
        <v>0</v>
      </c>
      <c r="P45" s="405">
        <f>$P$42*O45/100</f>
        <v>0</v>
      </c>
      <c r="Q45" s="406">
        <f t="shared" ref="Q45:Q53" si="17">IF($R$13+$R$27=0,0,(R15+R30)/($R$13+$R$27)*100)</f>
        <v>0</v>
      </c>
      <c r="R45" s="405">
        <f>$R$42*Q45/100</f>
        <v>0</v>
      </c>
      <c r="S45" s="407">
        <f>SUM(D45,F45,J45,L45,N45,P45,R45)</f>
        <v>0</v>
      </c>
      <c r="T45" s="47"/>
      <c r="U45" s="47"/>
    </row>
    <row r="46" spans="1:21">
      <c r="A46" s="312" t="s">
        <v>486</v>
      </c>
      <c r="B46" s="282" t="s">
        <v>657</v>
      </c>
      <c r="C46" s="404">
        <f t="shared" si="12"/>
        <v>0</v>
      </c>
      <c r="D46" s="405">
        <f t="shared" ref="D46:D56" si="18">$D$42*C46/100</f>
        <v>0</v>
      </c>
      <c r="E46" s="404">
        <f t="shared" si="13"/>
        <v>0</v>
      </c>
      <c r="F46" s="405">
        <f t="shared" ref="F46:F56" si="19">$F$42*E46/100</f>
        <v>0</v>
      </c>
      <c r="G46" s="373" t="s">
        <v>654</v>
      </c>
      <c r="H46" s="373" t="s">
        <v>654</v>
      </c>
      <c r="I46" s="406">
        <f t="shared" si="14"/>
        <v>0</v>
      </c>
      <c r="J46" s="405">
        <f t="shared" ref="J46:J56" si="20">$J$42*I46/100</f>
        <v>0</v>
      </c>
      <c r="K46" s="406">
        <f t="shared" ref="K46:K47" si="21">IF($L$13+$L$27=0,0,(L16+L31)/($L$13+$L$27)*100)</f>
        <v>0</v>
      </c>
      <c r="L46" s="405">
        <f t="shared" ref="L46:L56" si="22">$L$42*K46/100</f>
        <v>0</v>
      </c>
      <c r="M46" s="406">
        <f t="shared" si="15"/>
        <v>0</v>
      </c>
      <c r="N46" s="405">
        <f t="shared" ref="N46:N56" si="23">$N$42*M46/100</f>
        <v>0</v>
      </c>
      <c r="O46" s="406">
        <f t="shared" si="16"/>
        <v>0</v>
      </c>
      <c r="P46" s="405">
        <f t="shared" ref="P46:P56" si="24">$P$42*O46/100</f>
        <v>0</v>
      </c>
      <c r="Q46" s="406">
        <f t="shared" si="17"/>
        <v>0</v>
      </c>
      <c r="R46" s="405">
        <f t="shared" ref="R46:R56" si="25">$R$42*Q46/100</f>
        <v>0</v>
      </c>
      <c r="S46" s="407">
        <f t="shared" ref="S46:S53" si="26">SUM(D46,F46,J46,L46,N46,P46,R46)</f>
        <v>0</v>
      </c>
      <c r="T46" s="47"/>
      <c r="U46" s="47"/>
    </row>
    <row r="47" spans="1:21">
      <c r="A47" s="312" t="s">
        <v>688</v>
      </c>
      <c r="B47" s="282" t="s">
        <v>607</v>
      </c>
      <c r="C47" s="404">
        <f t="shared" si="12"/>
        <v>1.5906259112960949E-2</v>
      </c>
      <c r="D47" s="405">
        <f t="shared" si="18"/>
        <v>0</v>
      </c>
      <c r="E47" s="404">
        <f t="shared" si="13"/>
        <v>0</v>
      </c>
      <c r="F47" s="405">
        <f t="shared" si="19"/>
        <v>0</v>
      </c>
      <c r="G47" s="373" t="s">
        <v>654</v>
      </c>
      <c r="H47" s="373" t="s">
        <v>654</v>
      </c>
      <c r="I47" s="406">
        <f t="shared" si="14"/>
        <v>2.2522522522522523</v>
      </c>
      <c r="J47" s="405">
        <f t="shared" si="20"/>
        <v>0</v>
      </c>
      <c r="K47" s="406">
        <f t="shared" si="21"/>
        <v>0</v>
      </c>
      <c r="L47" s="405">
        <f t="shared" si="22"/>
        <v>0</v>
      </c>
      <c r="M47" s="406">
        <f t="shared" si="15"/>
        <v>0</v>
      </c>
      <c r="N47" s="405">
        <f t="shared" si="23"/>
        <v>0</v>
      </c>
      <c r="O47" s="406">
        <f t="shared" si="16"/>
        <v>0</v>
      </c>
      <c r="P47" s="405">
        <f t="shared" si="24"/>
        <v>0</v>
      </c>
      <c r="Q47" s="406">
        <f t="shared" si="17"/>
        <v>0</v>
      </c>
      <c r="R47" s="405">
        <f t="shared" si="25"/>
        <v>0</v>
      </c>
      <c r="S47" s="407">
        <f t="shared" si="26"/>
        <v>0</v>
      </c>
      <c r="T47" s="47"/>
      <c r="U47" s="47"/>
    </row>
    <row r="48" spans="1:21">
      <c r="A48" s="312" t="s">
        <v>689</v>
      </c>
      <c r="B48" s="282" t="s">
        <v>576</v>
      </c>
      <c r="C48" s="404">
        <f t="shared" si="12"/>
        <v>0</v>
      </c>
      <c r="D48" s="405">
        <f t="shared" si="18"/>
        <v>0</v>
      </c>
      <c r="E48" s="404">
        <f t="shared" si="13"/>
        <v>0</v>
      </c>
      <c r="F48" s="405">
        <f t="shared" si="19"/>
        <v>0</v>
      </c>
      <c r="G48" s="373" t="s">
        <v>654</v>
      </c>
      <c r="H48" s="373" t="s">
        <v>654</v>
      </c>
      <c r="I48" s="406">
        <f t="shared" si="14"/>
        <v>0</v>
      </c>
      <c r="J48" s="405">
        <f t="shared" si="20"/>
        <v>0</v>
      </c>
      <c r="K48" s="406">
        <f t="shared" ref="K48:K53" si="27">IF($L$13+$L$27=0,0,(L18+L33)/($L$13+$L$27)*100)</f>
        <v>0</v>
      </c>
      <c r="L48" s="405">
        <f t="shared" si="22"/>
        <v>0</v>
      </c>
      <c r="M48" s="406">
        <f t="shared" si="15"/>
        <v>0</v>
      </c>
      <c r="N48" s="405">
        <f t="shared" si="23"/>
        <v>0</v>
      </c>
      <c r="O48" s="406">
        <f t="shared" si="16"/>
        <v>0</v>
      </c>
      <c r="P48" s="405">
        <f t="shared" si="24"/>
        <v>0</v>
      </c>
      <c r="Q48" s="406">
        <f t="shared" si="17"/>
        <v>0</v>
      </c>
      <c r="R48" s="405">
        <f t="shared" si="25"/>
        <v>0</v>
      </c>
      <c r="S48" s="407">
        <f t="shared" si="26"/>
        <v>0</v>
      </c>
      <c r="T48" s="47"/>
      <c r="U48" s="47"/>
    </row>
    <row r="49" spans="1:21">
      <c r="A49" s="312" t="s">
        <v>690</v>
      </c>
      <c r="B49" s="282" t="s">
        <v>660</v>
      </c>
      <c r="C49" s="404">
        <f t="shared" si="12"/>
        <v>7.9531295564804743E-3</v>
      </c>
      <c r="D49" s="405">
        <f t="shared" si="18"/>
        <v>0</v>
      </c>
      <c r="E49" s="404">
        <f t="shared" si="13"/>
        <v>0</v>
      </c>
      <c r="F49" s="405">
        <f t="shared" si="19"/>
        <v>0</v>
      </c>
      <c r="G49" s="373" t="s">
        <v>654</v>
      </c>
      <c r="H49" s="373" t="s">
        <v>654</v>
      </c>
      <c r="I49" s="406">
        <f t="shared" si="14"/>
        <v>0</v>
      </c>
      <c r="J49" s="405">
        <f t="shared" si="20"/>
        <v>0</v>
      </c>
      <c r="K49" s="406">
        <f t="shared" si="27"/>
        <v>0</v>
      </c>
      <c r="L49" s="405">
        <f t="shared" si="22"/>
        <v>0</v>
      </c>
      <c r="M49" s="406">
        <f t="shared" si="15"/>
        <v>0</v>
      </c>
      <c r="N49" s="405">
        <f t="shared" si="23"/>
        <v>0</v>
      </c>
      <c r="O49" s="406">
        <f t="shared" si="16"/>
        <v>0</v>
      </c>
      <c r="P49" s="405">
        <f t="shared" si="24"/>
        <v>0</v>
      </c>
      <c r="Q49" s="406">
        <f t="shared" si="17"/>
        <v>0</v>
      </c>
      <c r="R49" s="405">
        <f t="shared" si="25"/>
        <v>0</v>
      </c>
      <c r="S49" s="407">
        <f t="shared" si="26"/>
        <v>0</v>
      </c>
      <c r="T49" s="47"/>
      <c r="U49" s="47"/>
    </row>
    <row r="50" spans="1:21">
      <c r="A50" s="312" t="s">
        <v>691</v>
      </c>
      <c r="B50" s="282" t="s">
        <v>580</v>
      </c>
      <c r="C50" s="404">
        <f t="shared" si="12"/>
        <v>1.8557302298454439E-2</v>
      </c>
      <c r="D50" s="405">
        <f t="shared" si="18"/>
        <v>0</v>
      </c>
      <c r="E50" s="404">
        <f t="shared" si="13"/>
        <v>0</v>
      </c>
      <c r="F50" s="405">
        <f t="shared" si="19"/>
        <v>0</v>
      </c>
      <c r="G50" s="373" t="s">
        <v>654</v>
      </c>
      <c r="H50" s="373" t="s">
        <v>654</v>
      </c>
      <c r="I50" s="406">
        <f t="shared" si="14"/>
        <v>0</v>
      </c>
      <c r="J50" s="405">
        <f t="shared" si="20"/>
        <v>0</v>
      </c>
      <c r="K50" s="406">
        <f t="shared" si="27"/>
        <v>0</v>
      </c>
      <c r="L50" s="405">
        <f t="shared" si="22"/>
        <v>0</v>
      </c>
      <c r="M50" s="406">
        <f t="shared" si="15"/>
        <v>0</v>
      </c>
      <c r="N50" s="405">
        <f t="shared" si="23"/>
        <v>0</v>
      </c>
      <c r="O50" s="406">
        <f t="shared" si="16"/>
        <v>0</v>
      </c>
      <c r="P50" s="405">
        <f t="shared" si="24"/>
        <v>0</v>
      </c>
      <c r="Q50" s="406">
        <f t="shared" si="17"/>
        <v>0</v>
      </c>
      <c r="R50" s="405">
        <f t="shared" si="25"/>
        <v>0</v>
      </c>
      <c r="S50" s="407">
        <f t="shared" si="26"/>
        <v>0</v>
      </c>
      <c r="T50" s="47"/>
      <c r="U50" s="47"/>
    </row>
    <row r="51" spans="1:21">
      <c r="A51" s="312" t="s">
        <v>692</v>
      </c>
      <c r="B51" s="282" t="s">
        <v>586</v>
      </c>
      <c r="C51" s="404">
        <f t="shared" si="12"/>
        <v>0</v>
      </c>
      <c r="D51" s="405">
        <f t="shared" si="18"/>
        <v>0</v>
      </c>
      <c r="E51" s="404">
        <f t="shared" si="13"/>
        <v>0</v>
      </c>
      <c r="F51" s="405">
        <f t="shared" si="19"/>
        <v>0</v>
      </c>
      <c r="G51" s="373" t="s">
        <v>654</v>
      </c>
      <c r="H51" s="373" t="s">
        <v>654</v>
      </c>
      <c r="I51" s="406">
        <f t="shared" si="14"/>
        <v>0</v>
      </c>
      <c r="J51" s="405">
        <f t="shared" si="20"/>
        <v>0</v>
      </c>
      <c r="K51" s="406">
        <f t="shared" si="27"/>
        <v>0</v>
      </c>
      <c r="L51" s="405">
        <f t="shared" si="22"/>
        <v>0</v>
      </c>
      <c r="M51" s="406">
        <f t="shared" si="15"/>
        <v>0</v>
      </c>
      <c r="N51" s="405">
        <f t="shared" si="23"/>
        <v>0</v>
      </c>
      <c r="O51" s="406">
        <f t="shared" si="16"/>
        <v>0</v>
      </c>
      <c r="P51" s="405">
        <f t="shared" si="24"/>
        <v>0</v>
      </c>
      <c r="Q51" s="406">
        <f t="shared" si="17"/>
        <v>0</v>
      </c>
      <c r="R51" s="405">
        <f t="shared" si="25"/>
        <v>0</v>
      </c>
      <c r="S51" s="407">
        <f t="shared" si="26"/>
        <v>0</v>
      </c>
      <c r="T51" s="47"/>
      <c r="U51" s="47"/>
    </row>
    <row r="52" spans="1:21">
      <c r="A52" s="312" t="s">
        <v>693</v>
      </c>
      <c r="B52" s="282" t="s">
        <v>664</v>
      </c>
      <c r="C52" s="404">
        <f t="shared" si="12"/>
        <v>0</v>
      </c>
      <c r="D52" s="405">
        <f t="shared" si="18"/>
        <v>0</v>
      </c>
      <c r="E52" s="404">
        <f t="shared" si="13"/>
        <v>0</v>
      </c>
      <c r="F52" s="405">
        <f t="shared" si="19"/>
        <v>0</v>
      </c>
      <c r="G52" s="373" t="s">
        <v>654</v>
      </c>
      <c r="H52" s="373" t="s">
        <v>654</v>
      </c>
      <c r="I52" s="406">
        <f t="shared" si="14"/>
        <v>0</v>
      </c>
      <c r="J52" s="405">
        <f t="shared" si="20"/>
        <v>0</v>
      </c>
      <c r="K52" s="406">
        <f t="shared" si="27"/>
        <v>0</v>
      </c>
      <c r="L52" s="405">
        <f t="shared" si="22"/>
        <v>0</v>
      </c>
      <c r="M52" s="406">
        <f t="shared" si="15"/>
        <v>0</v>
      </c>
      <c r="N52" s="405">
        <f t="shared" si="23"/>
        <v>0</v>
      </c>
      <c r="O52" s="406">
        <f t="shared" si="16"/>
        <v>0</v>
      </c>
      <c r="P52" s="405">
        <f t="shared" si="24"/>
        <v>0</v>
      </c>
      <c r="Q52" s="406">
        <f t="shared" si="17"/>
        <v>0</v>
      </c>
      <c r="R52" s="405">
        <f t="shared" si="25"/>
        <v>0</v>
      </c>
      <c r="S52" s="407">
        <f t="shared" si="26"/>
        <v>0</v>
      </c>
      <c r="T52" s="47"/>
      <c r="U52" s="47"/>
    </row>
    <row r="53" spans="1:21" ht="15.75" thickBot="1">
      <c r="A53" s="328" t="s">
        <v>694</v>
      </c>
      <c r="B53" s="329" t="s">
        <v>597</v>
      </c>
      <c r="C53" s="408">
        <f t="shared" si="12"/>
        <v>0</v>
      </c>
      <c r="D53" s="380">
        <f t="shared" si="18"/>
        <v>0</v>
      </c>
      <c r="E53" s="408">
        <f t="shared" si="13"/>
        <v>0</v>
      </c>
      <c r="F53" s="380">
        <f t="shared" si="19"/>
        <v>0</v>
      </c>
      <c r="G53" s="382" t="s">
        <v>654</v>
      </c>
      <c r="H53" s="382" t="s">
        <v>654</v>
      </c>
      <c r="I53" s="409">
        <f t="shared" si="14"/>
        <v>0</v>
      </c>
      <c r="J53" s="380">
        <f t="shared" si="20"/>
        <v>0</v>
      </c>
      <c r="K53" s="409">
        <f t="shared" si="27"/>
        <v>0</v>
      </c>
      <c r="L53" s="380">
        <f t="shared" si="22"/>
        <v>0</v>
      </c>
      <c r="M53" s="409">
        <f t="shared" si="15"/>
        <v>0</v>
      </c>
      <c r="N53" s="380">
        <f t="shared" si="23"/>
        <v>0</v>
      </c>
      <c r="O53" s="409">
        <f t="shared" si="16"/>
        <v>0</v>
      </c>
      <c r="P53" s="380">
        <f t="shared" si="24"/>
        <v>0</v>
      </c>
      <c r="Q53" s="409">
        <f t="shared" si="17"/>
        <v>0</v>
      </c>
      <c r="R53" s="380">
        <f t="shared" si="25"/>
        <v>0</v>
      </c>
      <c r="S53" s="446">
        <f t="shared" si="26"/>
        <v>0</v>
      </c>
      <c r="T53" s="47"/>
      <c r="U53" s="47"/>
    </row>
    <row r="54" spans="1:21" ht="26.25" thickTop="1">
      <c r="A54" s="233" t="s">
        <v>330</v>
      </c>
      <c r="B54" s="338" t="s">
        <v>721</v>
      </c>
      <c r="C54" s="410">
        <f>SUM(C55,C56)</f>
        <v>99.957583309032103</v>
      </c>
      <c r="D54" s="405">
        <f>SUM(D55,D56)</f>
        <v>0</v>
      </c>
      <c r="E54" s="410">
        <f>SUM(E55,E56)</f>
        <v>100</v>
      </c>
      <c r="F54" s="405">
        <f>SUM(F55,F56)</f>
        <v>0</v>
      </c>
      <c r="G54" s="389" t="s">
        <v>654</v>
      </c>
      <c r="H54" s="389" t="s">
        <v>654</v>
      </c>
      <c r="I54" s="390">
        <f t="shared" ref="I54:S54" si="28">SUM(I55,I56)</f>
        <v>97.747747747747752</v>
      </c>
      <c r="J54" s="405">
        <f t="shared" si="28"/>
        <v>0</v>
      </c>
      <c r="K54" s="390">
        <f t="shared" si="28"/>
        <v>100</v>
      </c>
      <c r="L54" s="405">
        <f t="shared" si="28"/>
        <v>0</v>
      </c>
      <c r="M54" s="390">
        <f t="shared" si="28"/>
        <v>100</v>
      </c>
      <c r="N54" s="405">
        <f t="shared" si="28"/>
        <v>0</v>
      </c>
      <c r="O54" s="390">
        <f t="shared" si="28"/>
        <v>0</v>
      </c>
      <c r="P54" s="405">
        <f t="shared" si="28"/>
        <v>0</v>
      </c>
      <c r="Q54" s="390">
        <f t="shared" si="28"/>
        <v>0</v>
      </c>
      <c r="R54" s="405">
        <f t="shared" si="28"/>
        <v>0</v>
      </c>
      <c r="S54" s="391">
        <f t="shared" si="28"/>
        <v>0</v>
      </c>
      <c r="T54" s="47"/>
      <c r="U54" s="47"/>
    </row>
    <row r="55" spans="1:21">
      <c r="A55" s="312" t="s">
        <v>696</v>
      </c>
      <c r="B55" s="282" t="s">
        <v>668</v>
      </c>
      <c r="C55" s="404">
        <f>IF($D$13+$D$27=0,0,(D25+D40)/($D$13+$D$27)*100)</f>
        <v>0</v>
      </c>
      <c r="D55" s="405">
        <f t="shared" si="18"/>
        <v>0</v>
      </c>
      <c r="E55" s="404">
        <f>IF($F$13+$F$27=0,0,(F25+F40)/($F$13+$F$27)*100)</f>
        <v>0</v>
      </c>
      <c r="F55" s="405">
        <f t="shared" si="19"/>
        <v>0</v>
      </c>
      <c r="G55" s="373" t="s">
        <v>654</v>
      </c>
      <c r="H55" s="373" t="s">
        <v>654</v>
      </c>
      <c r="I55" s="406">
        <f>IF($J$13+$J$27=0,0,(J25+J40)/($J$13+$J$27)*100)</f>
        <v>0</v>
      </c>
      <c r="J55" s="405">
        <f t="shared" si="20"/>
        <v>0</v>
      </c>
      <c r="K55" s="406">
        <f>IF($L$13+$L$27=0,0,(L25+L40)/($L$13+$L$27)*100)</f>
        <v>0</v>
      </c>
      <c r="L55" s="405">
        <f t="shared" si="22"/>
        <v>0</v>
      </c>
      <c r="M55" s="406">
        <f>IF($N$13+$N$27=0,0,(N25+N40)/($N$13+$N$27)*100)</f>
        <v>0</v>
      </c>
      <c r="N55" s="405">
        <f t="shared" si="23"/>
        <v>0</v>
      </c>
      <c r="O55" s="406">
        <f>IF($P$13+$P$27=0,0,(P25+P40)/($P$13+$P$27)*100)</f>
        <v>0</v>
      </c>
      <c r="P55" s="405">
        <f t="shared" si="24"/>
        <v>0</v>
      </c>
      <c r="Q55" s="406">
        <f>IF($R$13+$R$27=0,0,(R25+R40)/($R$13+$R$27)*100)</f>
        <v>0</v>
      </c>
      <c r="R55" s="405">
        <f t="shared" si="25"/>
        <v>0</v>
      </c>
      <c r="S55" s="392">
        <f>SUM(D55,F55,J55,L55,N55,P55,R55)</f>
        <v>0</v>
      </c>
      <c r="T55" s="47"/>
      <c r="U55" s="47"/>
    </row>
    <row r="56" spans="1:21" ht="15.75" thickBot="1">
      <c r="A56" s="312" t="s">
        <v>697</v>
      </c>
      <c r="B56" s="329" t="s">
        <v>670</v>
      </c>
      <c r="C56" s="404">
        <f>IF($D$13+$D$27=0,0,(D26+D41)/($D$13+$D$27)*100)</f>
        <v>99.957583309032103</v>
      </c>
      <c r="D56" s="405">
        <f t="shared" si="18"/>
        <v>0</v>
      </c>
      <c r="E56" s="404">
        <f>IF($F$13+$F$27=0,0,(F26+F41)/($F$13+$F$27)*100)</f>
        <v>100</v>
      </c>
      <c r="F56" s="405">
        <f t="shared" si="19"/>
        <v>0</v>
      </c>
      <c r="G56" s="373" t="s">
        <v>654</v>
      </c>
      <c r="H56" s="373" t="s">
        <v>654</v>
      </c>
      <c r="I56" s="406">
        <f>IF($J$13+$J$27=0,0,(J26+J41)/($J$13+$J$27)*100)</f>
        <v>97.747747747747752</v>
      </c>
      <c r="J56" s="405">
        <f t="shared" si="20"/>
        <v>0</v>
      </c>
      <c r="K56" s="406">
        <f>IF($L$13+$L$27=0,0,(L26+L41)/($L$13+$L$27)*100)</f>
        <v>100</v>
      </c>
      <c r="L56" s="405">
        <f t="shared" si="22"/>
        <v>0</v>
      </c>
      <c r="M56" s="406">
        <f>IF($N$13+$N$27=0,0,(N26+N41)/($N$13+$N$27)*100)</f>
        <v>100</v>
      </c>
      <c r="N56" s="405">
        <f t="shared" si="23"/>
        <v>0</v>
      </c>
      <c r="O56" s="406">
        <f>IF($P$13+$P$27=0,0,(P26+P41)/($P$13+$P$27)*100)</f>
        <v>0</v>
      </c>
      <c r="P56" s="405">
        <f t="shared" si="24"/>
        <v>0</v>
      </c>
      <c r="Q56" s="406">
        <f>IF($R$13+$R$27=0,0,(R26+R41)/($R$13+$R$27)*100)</f>
        <v>0</v>
      </c>
      <c r="R56" s="405">
        <f t="shared" si="25"/>
        <v>0</v>
      </c>
      <c r="S56" s="392">
        <f>SUM(D56,F56,J56,L56,N56,P56,R56)</f>
        <v>0</v>
      </c>
      <c r="T56" s="47"/>
      <c r="U56" s="47"/>
    </row>
    <row r="57" spans="1:21" ht="30" thickTop="1" thickBot="1">
      <c r="A57" s="393" t="s">
        <v>170</v>
      </c>
      <c r="B57" s="411" t="s">
        <v>722</v>
      </c>
      <c r="C57" s="395" t="s">
        <v>654</v>
      </c>
      <c r="D57" s="412">
        <f>SUM(D58,D68)</f>
        <v>3772.1</v>
      </c>
      <c r="E57" s="395" t="s">
        <v>654</v>
      </c>
      <c r="F57" s="412">
        <f>SUM(F58,F68)</f>
        <v>66</v>
      </c>
      <c r="G57" s="397" t="s">
        <v>654</v>
      </c>
      <c r="H57" s="412">
        <f>SUM(H58,H68)</f>
        <v>27</v>
      </c>
      <c r="I57" s="397" t="s">
        <v>654</v>
      </c>
      <c r="J57" s="412">
        <f>SUM(J58,J68)</f>
        <v>66.599999999999994</v>
      </c>
      <c r="K57" s="397" t="s">
        <v>654</v>
      </c>
      <c r="L57" s="412">
        <f>SUM(L58,L68)</f>
        <v>31.5</v>
      </c>
      <c r="M57" s="397" t="s">
        <v>654</v>
      </c>
      <c r="N57" s="412">
        <f>SUM(N58,N68)</f>
        <v>32.299999999999997</v>
      </c>
      <c r="O57" s="397" t="s">
        <v>654</v>
      </c>
      <c r="P57" s="412">
        <f>SUM(P58,P68)</f>
        <v>0</v>
      </c>
      <c r="Q57" s="399" t="s">
        <v>654</v>
      </c>
      <c r="R57" s="412">
        <f>SUM(R58,R68)</f>
        <v>0</v>
      </c>
      <c r="S57" s="402">
        <f>SUM(D57,F57,H57,J57,L57,N57,P57,R57)</f>
        <v>3995.5</v>
      </c>
      <c r="T57" s="47"/>
      <c r="U57" s="47"/>
    </row>
    <row r="58" spans="1:21" ht="26.25" thickTop="1">
      <c r="A58" s="413" t="s">
        <v>172</v>
      </c>
      <c r="B58" s="364" t="s">
        <v>723</v>
      </c>
      <c r="C58" s="414" t="s">
        <v>654</v>
      </c>
      <c r="D58" s="415">
        <f>SUM(D59:D67)</f>
        <v>1.5999999999999999</v>
      </c>
      <c r="E58" s="414" t="s">
        <v>654</v>
      </c>
      <c r="F58" s="415">
        <f>SUM(F59:F67)</f>
        <v>0</v>
      </c>
      <c r="G58" s="416" t="s">
        <v>654</v>
      </c>
      <c r="H58" s="415">
        <f>SUM(H59:H67)</f>
        <v>27</v>
      </c>
      <c r="I58" s="416" t="s">
        <v>654</v>
      </c>
      <c r="J58" s="415">
        <f>SUM(J59:J67)</f>
        <v>1.5</v>
      </c>
      <c r="K58" s="416" t="s">
        <v>654</v>
      </c>
      <c r="L58" s="415">
        <f>SUM(L59:L67)</f>
        <v>0</v>
      </c>
      <c r="M58" s="416" t="s">
        <v>654</v>
      </c>
      <c r="N58" s="415">
        <f>SUM(N59:N67)</f>
        <v>0</v>
      </c>
      <c r="O58" s="416" t="s">
        <v>654</v>
      </c>
      <c r="P58" s="415">
        <f>SUM(P59:P67)</f>
        <v>0</v>
      </c>
      <c r="Q58" s="417" t="s">
        <v>654</v>
      </c>
      <c r="R58" s="415">
        <f>SUM(R59:R67)</f>
        <v>0</v>
      </c>
      <c r="S58" s="447">
        <f>SUM(S59,S60,S61,S62,S63,S64,S65,S66,S67)</f>
        <v>30.099999999999998</v>
      </c>
      <c r="T58" s="47"/>
      <c r="U58" s="47"/>
    </row>
    <row r="59" spans="1:21">
      <c r="A59" s="312" t="s">
        <v>174</v>
      </c>
      <c r="B59" s="282" t="s">
        <v>599</v>
      </c>
      <c r="C59" s="419" t="s">
        <v>654</v>
      </c>
      <c r="D59" s="420">
        <f>SUM(D15,D30,D45)</f>
        <v>0</v>
      </c>
      <c r="E59" s="419" t="s">
        <v>654</v>
      </c>
      <c r="F59" s="420">
        <f>SUM(F15,F30,F45)</f>
        <v>0</v>
      </c>
      <c r="G59" s="373" t="s">
        <v>654</v>
      </c>
      <c r="H59" s="373" t="s">
        <v>654</v>
      </c>
      <c r="I59" s="373" t="s">
        <v>654</v>
      </c>
      <c r="J59" s="420">
        <f>SUM(J15,J30,J45)</f>
        <v>0</v>
      </c>
      <c r="K59" s="373" t="s">
        <v>654</v>
      </c>
      <c r="L59" s="421">
        <f>SUM(L15,L30,L45)</f>
        <v>0</v>
      </c>
      <c r="M59" s="373" t="s">
        <v>654</v>
      </c>
      <c r="N59" s="421">
        <f>SUM(N15,N30,N45)</f>
        <v>0</v>
      </c>
      <c r="O59" s="373" t="s">
        <v>654</v>
      </c>
      <c r="P59" s="421">
        <f>SUM(P15,P30,P45)</f>
        <v>0</v>
      </c>
      <c r="Q59" s="373" t="s">
        <v>654</v>
      </c>
      <c r="R59" s="422">
        <f>SUM(R15,R30,R45)</f>
        <v>0</v>
      </c>
      <c r="S59" s="423">
        <f>SUM(D59,F59,J59,L59,N59,P59,R59)</f>
        <v>0</v>
      </c>
      <c r="T59" s="47"/>
      <c r="U59" s="47"/>
    </row>
    <row r="60" spans="1:21">
      <c r="A60" s="312" t="s">
        <v>177</v>
      </c>
      <c r="B60" s="282" t="s">
        <v>657</v>
      </c>
      <c r="C60" s="419" t="s">
        <v>654</v>
      </c>
      <c r="D60" s="420">
        <f t="shared" ref="D60:D67" si="29">SUM(D16,D31,D46)</f>
        <v>0</v>
      </c>
      <c r="E60" s="419" t="s">
        <v>654</v>
      </c>
      <c r="F60" s="420">
        <f t="shared" ref="F60:F67" si="30">SUM(F16,F31,F46)</f>
        <v>0</v>
      </c>
      <c r="G60" s="373" t="s">
        <v>654</v>
      </c>
      <c r="H60" s="373" t="s">
        <v>654</v>
      </c>
      <c r="I60" s="373" t="s">
        <v>654</v>
      </c>
      <c r="J60" s="420">
        <f t="shared" ref="J60:J67" si="31">SUM(J16,J31,J46)</f>
        <v>0</v>
      </c>
      <c r="K60" s="373" t="s">
        <v>654</v>
      </c>
      <c r="L60" s="421">
        <f t="shared" ref="L60:L64" si="32">SUM(L16,L31,L46)</f>
        <v>0</v>
      </c>
      <c r="M60" s="373" t="s">
        <v>654</v>
      </c>
      <c r="N60" s="421">
        <f t="shared" ref="N60:N67" si="33">SUM(N16,N31,N46)</f>
        <v>0</v>
      </c>
      <c r="O60" s="373" t="s">
        <v>654</v>
      </c>
      <c r="P60" s="421">
        <f t="shared" ref="P60:P67" si="34">SUM(P16,P31,P46)</f>
        <v>0</v>
      </c>
      <c r="Q60" s="373" t="s">
        <v>654</v>
      </c>
      <c r="R60" s="422">
        <f t="shared" ref="R60:R67" si="35">SUM(R16,R31,R46)</f>
        <v>0</v>
      </c>
      <c r="S60" s="423">
        <f t="shared" ref="S60:S61" si="36">SUM(D60,F60,J60,L60,N60,P60,R60)</f>
        <v>0</v>
      </c>
      <c r="T60" s="47"/>
      <c r="U60" s="47"/>
    </row>
    <row r="61" spans="1:21">
      <c r="A61" s="312" t="s">
        <v>701</v>
      </c>
      <c r="B61" s="282" t="s">
        <v>607</v>
      </c>
      <c r="C61" s="419" t="s">
        <v>654</v>
      </c>
      <c r="D61" s="420">
        <f t="shared" si="29"/>
        <v>0.6</v>
      </c>
      <c r="E61" s="419" t="s">
        <v>654</v>
      </c>
      <c r="F61" s="420">
        <f t="shared" si="30"/>
        <v>0</v>
      </c>
      <c r="G61" s="373" t="s">
        <v>654</v>
      </c>
      <c r="H61" s="373" t="s">
        <v>654</v>
      </c>
      <c r="I61" s="373" t="s">
        <v>654</v>
      </c>
      <c r="J61" s="420">
        <f t="shared" si="31"/>
        <v>1.5</v>
      </c>
      <c r="K61" s="373" t="s">
        <v>654</v>
      </c>
      <c r="L61" s="421">
        <f t="shared" si="32"/>
        <v>0</v>
      </c>
      <c r="M61" s="373" t="s">
        <v>654</v>
      </c>
      <c r="N61" s="421">
        <f t="shared" si="33"/>
        <v>0</v>
      </c>
      <c r="O61" s="373" t="s">
        <v>654</v>
      </c>
      <c r="P61" s="421">
        <f t="shared" si="34"/>
        <v>0</v>
      </c>
      <c r="Q61" s="373" t="s">
        <v>654</v>
      </c>
      <c r="R61" s="422">
        <f t="shared" si="35"/>
        <v>0</v>
      </c>
      <c r="S61" s="423">
        <f t="shared" si="36"/>
        <v>2.1</v>
      </c>
      <c r="T61" s="47"/>
      <c r="U61" s="47"/>
    </row>
    <row r="62" spans="1:21">
      <c r="A62" s="312" t="s">
        <v>702</v>
      </c>
      <c r="B62" s="282" t="s">
        <v>576</v>
      </c>
      <c r="C62" s="419" t="s">
        <v>654</v>
      </c>
      <c r="D62" s="420">
        <f t="shared" si="29"/>
        <v>0</v>
      </c>
      <c r="E62" s="419" t="s">
        <v>654</v>
      </c>
      <c r="F62" s="420">
        <f t="shared" si="30"/>
        <v>0</v>
      </c>
      <c r="G62" s="373" t="s">
        <v>654</v>
      </c>
      <c r="H62" s="424">
        <f>H18</f>
        <v>26.9</v>
      </c>
      <c r="I62" s="373" t="s">
        <v>654</v>
      </c>
      <c r="J62" s="420">
        <f t="shared" si="31"/>
        <v>0</v>
      </c>
      <c r="K62" s="373" t="s">
        <v>654</v>
      </c>
      <c r="L62" s="421">
        <f t="shared" si="32"/>
        <v>0</v>
      </c>
      <c r="M62" s="373" t="s">
        <v>654</v>
      </c>
      <c r="N62" s="421">
        <f t="shared" si="33"/>
        <v>0</v>
      </c>
      <c r="O62" s="373" t="s">
        <v>654</v>
      </c>
      <c r="P62" s="421">
        <f t="shared" si="34"/>
        <v>0</v>
      </c>
      <c r="Q62" s="373" t="s">
        <v>654</v>
      </c>
      <c r="R62" s="422">
        <f t="shared" si="35"/>
        <v>0</v>
      </c>
      <c r="S62" s="423">
        <f>SUM(D62,F62,H62,J62,L62,N62,P62,R62)</f>
        <v>26.9</v>
      </c>
      <c r="T62" s="47"/>
      <c r="U62" s="47"/>
    </row>
    <row r="63" spans="1:21">
      <c r="A63" s="312" t="s">
        <v>703</v>
      </c>
      <c r="B63" s="282" t="s">
        <v>660</v>
      </c>
      <c r="C63" s="419" t="s">
        <v>654</v>
      </c>
      <c r="D63" s="420">
        <f t="shared" si="29"/>
        <v>0.3</v>
      </c>
      <c r="E63" s="419" t="s">
        <v>654</v>
      </c>
      <c r="F63" s="420">
        <f t="shared" si="30"/>
        <v>0</v>
      </c>
      <c r="G63" s="373" t="s">
        <v>654</v>
      </c>
      <c r="H63" s="424">
        <f>H19</f>
        <v>0.1</v>
      </c>
      <c r="I63" s="373" t="s">
        <v>654</v>
      </c>
      <c r="J63" s="420">
        <f t="shared" si="31"/>
        <v>0</v>
      </c>
      <c r="K63" s="373" t="s">
        <v>654</v>
      </c>
      <c r="L63" s="421">
        <f t="shared" si="32"/>
        <v>0</v>
      </c>
      <c r="M63" s="373" t="s">
        <v>654</v>
      </c>
      <c r="N63" s="421">
        <f t="shared" si="33"/>
        <v>0</v>
      </c>
      <c r="O63" s="373" t="s">
        <v>654</v>
      </c>
      <c r="P63" s="421">
        <f t="shared" si="34"/>
        <v>0</v>
      </c>
      <c r="Q63" s="373" t="s">
        <v>654</v>
      </c>
      <c r="R63" s="422">
        <f t="shared" si="35"/>
        <v>0</v>
      </c>
      <c r="S63" s="423">
        <f>SUM(D63,F63,H63,J63,L63,N63,P63,R63)</f>
        <v>0.4</v>
      </c>
      <c r="T63" s="47"/>
      <c r="U63" s="47"/>
    </row>
    <row r="64" spans="1:21">
      <c r="A64" s="312" t="s">
        <v>704</v>
      </c>
      <c r="B64" s="282" t="s">
        <v>580</v>
      </c>
      <c r="C64" s="419" t="s">
        <v>654</v>
      </c>
      <c r="D64" s="420">
        <f t="shared" si="29"/>
        <v>0.7</v>
      </c>
      <c r="E64" s="419" t="s">
        <v>654</v>
      </c>
      <c r="F64" s="420">
        <f t="shared" si="30"/>
        <v>0</v>
      </c>
      <c r="G64" s="373" t="s">
        <v>654</v>
      </c>
      <c r="H64" s="373" t="s">
        <v>654</v>
      </c>
      <c r="I64" s="373" t="s">
        <v>654</v>
      </c>
      <c r="J64" s="420">
        <f>SUM(J20,J35,J50)</f>
        <v>0</v>
      </c>
      <c r="K64" s="373" t="s">
        <v>654</v>
      </c>
      <c r="L64" s="421">
        <f t="shared" si="32"/>
        <v>0</v>
      </c>
      <c r="M64" s="373" t="s">
        <v>654</v>
      </c>
      <c r="N64" s="421">
        <f t="shared" si="33"/>
        <v>0</v>
      </c>
      <c r="O64" s="373" t="s">
        <v>654</v>
      </c>
      <c r="P64" s="421">
        <f t="shared" si="34"/>
        <v>0</v>
      </c>
      <c r="Q64" s="373" t="s">
        <v>654</v>
      </c>
      <c r="R64" s="422">
        <f t="shared" si="35"/>
        <v>0</v>
      </c>
      <c r="S64" s="423">
        <f>SUM(D64,F64,J64,L64,N64,P64,R64)</f>
        <v>0.7</v>
      </c>
      <c r="T64" s="47"/>
      <c r="U64" s="47"/>
    </row>
    <row r="65" spans="1:21">
      <c r="A65" s="312" t="s">
        <v>705</v>
      </c>
      <c r="B65" s="282" t="s">
        <v>586</v>
      </c>
      <c r="C65" s="419" t="s">
        <v>654</v>
      </c>
      <c r="D65" s="420">
        <f t="shared" si="29"/>
        <v>0</v>
      </c>
      <c r="E65" s="419" t="s">
        <v>654</v>
      </c>
      <c r="F65" s="420">
        <f t="shared" si="30"/>
        <v>0</v>
      </c>
      <c r="G65" s="373" t="s">
        <v>654</v>
      </c>
      <c r="H65" s="373" t="s">
        <v>654</v>
      </c>
      <c r="I65" s="373" t="s">
        <v>654</v>
      </c>
      <c r="J65" s="420">
        <f t="shared" si="31"/>
        <v>0</v>
      </c>
      <c r="K65" s="373" t="s">
        <v>654</v>
      </c>
      <c r="L65" s="421">
        <f>SUM(L21,L36,L51)</f>
        <v>0</v>
      </c>
      <c r="M65" s="373" t="s">
        <v>654</v>
      </c>
      <c r="N65" s="421">
        <f t="shared" si="33"/>
        <v>0</v>
      </c>
      <c r="O65" s="373" t="s">
        <v>654</v>
      </c>
      <c r="P65" s="421">
        <f t="shared" si="34"/>
        <v>0</v>
      </c>
      <c r="Q65" s="373" t="s">
        <v>654</v>
      </c>
      <c r="R65" s="422">
        <f t="shared" si="35"/>
        <v>0</v>
      </c>
      <c r="S65" s="423">
        <f>SUM(D65,F65,J65,L65,N65,P65,R65)</f>
        <v>0</v>
      </c>
      <c r="T65" s="47"/>
      <c r="U65" s="47"/>
    </row>
    <row r="66" spans="1:21">
      <c r="A66" s="312" t="s">
        <v>706</v>
      </c>
      <c r="B66" s="282" t="s">
        <v>664</v>
      </c>
      <c r="C66" s="419" t="s">
        <v>654</v>
      </c>
      <c r="D66" s="420">
        <f t="shared" si="29"/>
        <v>0</v>
      </c>
      <c r="E66" s="419" t="s">
        <v>654</v>
      </c>
      <c r="F66" s="420">
        <f t="shared" si="30"/>
        <v>0</v>
      </c>
      <c r="G66" s="373" t="s">
        <v>654</v>
      </c>
      <c r="H66" s="424">
        <f>H22</f>
        <v>0</v>
      </c>
      <c r="I66" s="373" t="s">
        <v>654</v>
      </c>
      <c r="J66" s="420">
        <f t="shared" si="31"/>
        <v>0</v>
      </c>
      <c r="K66" s="373" t="s">
        <v>654</v>
      </c>
      <c r="L66" s="421">
        <f>SUM(L22,L37,L52)</f>
        <v>0</v>
      </c>
      <c r="M66" s="373" t="s">
        <v>654</v>
      </c>
      <c r="N66" s="421">
        <f t="shared" si="33"/>
        <v>0</v>
      </c>
      <c r="O66" s="373" t="s">
        <v>654</v>
      </c>
      <c r="P66" s="421">
        <f t="shared" si="34"/>
        <v>0</v>
      </c>
      <c r="Q66" s="373" t="s">
        <v>654</v>
      </c>
      <c r="R66" s="422">
        <f t="shared" si="35"/>
        <v>0</v>
      </c>
      <c r="S66" s="423">
        <f>SUM(D66,F66,H66,J66,L66,N66,P66,R66)</f>
        <v>0</v>
      </c>
      <c r="T66" s="47"/>
      <c r="U66" s="47"/>
    </row>
    <row r="67" spans="1:21" ht="15.75" thickBot="1">
      <c r="A67" s="328" t="s">
        <v>707</v>
      </c>
      <c r="B67" s="329" t="s">
        <v>597</v>
      </c>
      <c r="C67" s="425" t="s">
        <v>654</v>
      </c>
      <c r="D67" s="426">
        <f t="shared" si="29"/>
        <v>0</v>
      </c>
      <c r="E67" s="425" t="s">
        <v>654</v>
      </c>
      <c r="F67" s="426">
        <f t="shared" si="30"/>
        <v>0</v>
      </c>
      <c r="G67" s="382" t="s">
        <v>654</v>
      </c>
      <c r="H67" s="382" t="s">
        <v>654</v>
      </c>
      <c r="I67" s="382" t="s">
        <v>654</v>
      </c>
      <c r="J67" s="426">
        <f t="shared" si="31"/>
        <v>0</v>
      </c>
      <c r="K67" s="382" t="s">
        <v>654</v>
      </c>
      <c r="L67" s="427">
        <f>SUM(L23,L38,L53)</f>
        <v>0</v>
      </c>
      <c r="M67" s="382" t="s">
        <v>654</v>
      </c>
      <c r="N67" s="427">
        <f t="shared" si="33"/>
        <v>0</v>
      </c>
      <c r="O67" s="382" t="s">
        <v>654</v>
      </c>
      <c r="P67" s="427">
        <f t="shared" si="34"/>
        <v>0</v>
      </c>
      <c r="Q67" s="382" t="s">
        <v>654</v>
      </c>
      <c r="R67" s="427">
        <f t="shared" si="35"/>
        <v>0</v>
      </c>
      <c r="S67" s="429">
        <f>SUM(D67,F67,J67,L67,N67,P67,R67)</f>
        <v>0</v>
      </c>
      <c r="T67" s="47"/>
      <c r="U67" s="47"/>
    </row>
    <row r="68" spans="1:21" ht="26.25" thickTop="1">
      <c r="A68" s="233" t="s">
        <v>179</v>
      </c>
      <c r="B68" s="338" t="s">
        <v>724</v>
      </c>
      <c r="C68" s="430" t="s">
        <v>654</v>
      </c>
      <c r="D68" s="388">
        <f>SUM(D69,D70)</f>
        <v>3770.5</v>
      </c>
      <c r="E68" s="430" t="s">
        <v>654</v>
      </c>
      <c r="F68" s="388">
        <f>SUM(F69,F70)</f>
        <v>66</v>
      </c>
      <c r="G68" s="389" t="s">
        <v>654</v>
      </c>
      <c r="H68" s="388">
        <f>SUM(H69,H70)</f>
        <v>0</v>
      </c>
      <c r="I68" s="389" t="s">
        <v>654</v>
      </c>
      <c r="J68" s="388">
        <f>SUM(J69,J70)</f>
        <v>65.099999999999994</v>
      </c>
      <c r="K68" s="389" t="s">
        <v>654</v>
      </c>
      <c r="L68" s="388">
        <f>SUM(L69,L70)</f>
        <v>31.5</v>
      </c>
      <c r="M68" s="389" t="s">
        <v>654</v>
      </c>
      <c r="N68" s="388">
        <f>SUM(N69,N70)</f>
        <v>32.299999999999997</v>
      </c>
      <c r="O68" s="389" t="s">
        <v>654</v>
      </c>
      <c r="P68" s="388">
        <f>SUM(P69,P70)</f>
        <v>0</v>
      </c>
      <c r="Q68" s="389" t="s">
        <v>654</v>
      </c>
      <c r="R68" s="388">
        <f>SUM(R69,R70)</f>
        <v>0</v>
      </c>
      <c r="S68" s="391">
        <f>SUM(S69,S70)</f>
        <v>3965.4</v>
      </c>
      <c r="T68" s="47"/>
      <c r="U68" s="47"/>
    </row>
    <row r="69" spans="1:21">
      <c r="A69" s="312" t="s">
        <v>181</v>
      </c>
      <c r="B69" s="282" t="s">
        <v>668</v>
      </c>
      <c r="C69" s="419" t="s">
        <v>654</v>
      </c>
      <c r="D69" s="420">
        <f>SUM(D25,D40,D55)</f>
        <v>0</v>
      </c>
      <c r="E69" s="419" t="s">
        <v>654</v>
      </c>
      <c r="F69" s="420">
        <f>SUM(F25,F40,F55)</f>
        <v>0</v>
      </c>
      <c r="G69" s="373" t="s">
        <v>654</v>
      </c>
      <c r="H69" s="431">
        <f>H25</f>
        <v>0</v>
      </c>
      <c r="I69" s="373" t="s">
        <v>654</v>
      </c>
      <c r="J69" s="420">
        <f>SUM(J25,J40,J55)</f>
        <v>0</v>
      </c>
      <c r="K69" s="373" t="s">
        <v>654</v>
      </c>
      <c r="L69" s="421">
        <f>SUM(L25,L40,L55)</f>
        <v>0</v>
      </c>
      <c r="M69" s="373" t="s">
        <v>654</v>
      </c>
      <c r="N69" s="421">
        <f>SUM(N25,N40,N55)</f>
        <v>0</v>
      </c>
      <c r="O69" s="373" t="s">
        <v>654</v>
      </c>
      <c r="P69" s="421">
        <f>SUM(P25,P40,P55)</f>
        <v>0</v>
      </c>
      <c r="Q69" s="373" t="s">
        <v>654</v>
      </c>
      <c r="R69" s="422">
        <f>SUM(R25,R40,R55)</f>
        <v>0</v>
      </c>
      <c r="S69" s="423">
        <f>SUM(D69,F69,H69,J69,L69,N69,P69,R69)</f>
        <v>0</v>
      </c>
      <c r="T69" s="47"/>
      <c r="U69" s="47"/>
    </row>
    <row r="70" spans="1:21" ht="15.75" thickBot="1">
      <c r="A70" s="432" t="s">
        <v>709</v>
      </c>
      <c r="B70" s="433" t="s">
        <v>670</v>
      </c>
      <c r="C70" s="434" t="s">
        <v>654</v>
      </c>
      <c r="D70" s="435">
        <f>SUM(D26,D41,D56)</f>
        <v>3770.5</v>
      </c>
      <c r="E70" s="434" t="s">
        <v>654</v>
      </c>
      <c r="F70" s="435">
        <f>SUM(F26,F41,F56)</f>
        <v>66</v>
      </c>
      <c r="G70" s="436" t="s">
        <v>654</v>
      </c>
      <c r="H70" s="437">
        <f>H26</f>
        <v>0</v>
      </c>
      <c r="I70" s="436" t="s">
        <v>654</v>
      </c>
      <c r="J70" s="435">
        <f>SUM(J26,J41,J56)</f>
        <v>65.099999999999994</v>
      </c>
      <c r="K70" s="436" t="s">
        <v>654</v>
      </c>
      <c r="L70" s="438">
        <f>SUM(L26,L41,L56)</f>
        <v>31.5</v>
      </c>
      <c r="M70" s="436" t="s">
        <v>654</v>
      </c>
      <c r="N70" s="438">
        <f>SUM(N26,N41,N56)</f>
        <v>32.299999999999997</v>
      </c>
      <c r="O70" s="436" t="s">
        <v>654</v>
      </c>
      <c r="P70" s="438">
        <f>SUM(P26,P41,P56)</f>
        <v>0</v>
      </c>
      <c r="Q70" s="436" t="s">
        <v>654</v>
      </c>
      <c r="R70" s="439">
        <f>SUM(R26,R41,R56)</f>
        <v>0</v>
      </c>
      <c r="S70" s="440">
        <f>SUM(D70,F70,H70,J70,L70,N70,P70,R70)</f>
        <v>3965.4</v>
      </c>
      <c r="T70" s="47"/>
      <c r="U70" s="47"/>
    </row>
    <row r="71" spans="1:2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</sheetData>
  <sheetProtection password="F757" sheet="1" objects="1" scenarios="1"/>
  <mergeCells count="26">
    <mergeCell ref="S9:S10"/>
    <mergeCell ref="G9:H10"/>
    <mergeCell ref="K9:L10"/>
    <mergeCell ref="M9:N10"/>
    <mergeCell ref="O9:P10"/>
    <mergeCell ref="Q9:R10"/>
    <mergeCell ref="I9:J10"/>
    <mergeCell ref="C10:D10"/>
    <mergeCell ref="E10:F10"/>
    <mergeCell ref="A9:A11"/>
    <mergeCell ref="C9:F9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A1:S1"/>
    <mergeCell ref="A2:S2"/>
    <mergeCell ref="A3:S3"/>
    <mergeCell ref="A5:S5"/>
    <mergeCell ref="F8:S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D1"/>
    </sheetView>
  </sheetViews>
  <sheetFormatPr defaultRowHeight="15"/>
  <cols>
    <col min="1" max="1" width="6.7109375" customWidth="1"/>
    <col min="2" max="2" width="69.28515625" customWidth="1"/>
    <col min="3" max="3" width="17.28515625" customWidth="1"/>
    <col min="4" max="4" width="20" customWidth="1"/>
    <col min="6" max="6" width="23.140625" customWidth="1"/>
  </cols>
  <sheetData>
    <row r="1" spans="1:6">
      <c r="A1" s="992" t="s">
        <v>0</v>
      </c>
      <c r="B1" s="993"/>
      <c r="C1" s="993"/>
      <c r="D1" s="994"/>
    </row>
    <row r="2" spans="1:6">
      <c r="A2" s="992" t="s">
        <v>1</v>
      </c>
      <c r="B2" s="993"/>
      <c r="C2" s="993"/>
      <c r="D2" s="994"/>
    </row>
    <row r="3" spans="1:6">
      <c r="A3" s="995"/>
      <c r="B3" s="996"/>
      <c r="C3" s="996"/>
      <c r="D3" s="997"/>
    </row>
    <row r="4" spans="1:6">
      <c r="A4" s="1"/>
      <c r="B4" s="1"/>
      <c r="C4" s="1"/>
      <c r="D4" s="1"/>
    </row>
    <row r="5" spans="1:6">
      <c r="A5" s="998" t="s">
        <v>725</v>
      </c>
      <c r="B5" s="999"/>
      <c r="C5" s="999"/>
      <c r="D5" s="1000"/>
    </row>
    <row r="6" spans="1:6">
      <c r="A6" s="1"/>
      <c r="B6" s="1"/>
      <c r="C6" s="1"/>
      <c r="D6" s="1"/>
    </row>
    <row r="8" spans="1:6" ht="15.75" thickBot="1">
      <c r="A8" s="47"/>
      <c r="B8" s="1067" t="s">
        <v>726</v>
      </c>
      <c r="C8" s="1067"/>
      <c r="D8" s="1067"/>
      <c r="E8" s="47"/>
    </row>
    <row r="9" spans="1:6" ht="21" customHeight="1" thickBot="1">
      <c r="A9" s="448" t="s">
        <v>4</v>
      </c>
      <c r="B9" s="112" t="s">
        <v>727</v>
      </c>
      <c r="C9" s="449" t="s">
        <v>161</v>
      </c>
      <c r="D9" s="51" t="s">
        <v>6</v>
      </c>
      <c r="E9" s="47"/>
      <c r="F9" s="7"/>
    </row>
    <row r="10" spans="1:6">
      <c r="A10" s="88" t="s">
        <v>495</v>
      </c>
      <c r="B10" s="90" t="s">
        <v>728</v>
      </c>
      <c r="C10" s="90" t="s">
        <v>481</v>
      </c>
      <c r="D10" s="450">
        <f>SUM(D11,D12,D13,D40,D45,D46)</f>
        <v>192.01000000000002</v>
      </c>
      <c r="E10" s="47"/>
      <c r="F10" s="7"/>
    </row>
    <row r="11" spans="1:6">
      <c r="A11" s="63" t="s">
        <v>497</v>
      </c>
      <c r="B11" s="39" t="s">
        <v>729</v>
      </c>
      <c r="C11" s="13" t="s">
        <v>481</v>
      </c>
      <c r="D11" s="451">
        <v>187.65</v>
      </c>
      <c r="E11" s="47"/>
      <c r="F11" s="7"/>
    </row>
    <row r="12" spans="1:6">
      <c r="A12" s="63" t="s">
        <v>547</v>
      </c>
      <c r="B12" s="13" t="s">
        <v>730</v>
      </c>
      <c r="C12" s="13" t="s">
        <v>481</v>
      </c>
      <c r="D12" s="451">
        <v>0</v>
      </c>
      <c r="E12" s="47"/>
      <c r="F12" s="7"/>
    </row>
    <row r="13" spans="1:6">
      <c r="A13" s="63">
        <v>1</v>
      </c>
      <c r="B13" s="39" t="s">
        <v>731</v>
      </c>
      <c r="C13" s="13" t="s">
        <v>481</v>
      </c>
      <c r="D13" s="452">
        <f>SUM(D14,D15,D16,D20,D21,D22,D26,D31,D38,D39)</f>
        <v>0.30000000000000004</v>
      </c>
      <c r="E13" s="47"/>
      <c r="F13" s="7"/>
    </row>
    <row r="14" spans="1:6">
      <c r="A14" s="63" t="s">
        <v>286</v>
      </c>
      <c r="B14" s="31" t="s">
        <v>732</v>
      </c>
      <c r="C14" s="13" t="s">
        <v>481</v>
      </c>
      <c r="D14" s="451">
        <v>0.1</v>
      </c>
      <c r="E14" s="47"/>
      <c r="F14" s="7"/>
    </row>
    <row r="15" spans="1:6">
      <c r="A15" s="63" t="s">
        <v>296</v>
      </c>
      <c r="B15" s="13" t="s">
        <v>733</v>
      </c>
      <c r="C15" s="13" t="s">
        <v>481</v>
      </c>
      <c r="D15" s="451">
        <v>0</v>
      </c>
      <c r="E15" s="47"/>
      <c r="F15" s="7"/>
    </row>
    <row r="16" spans="1:6">
      <c r="A16" s="63" t="s">
        <v>298</v>
      </c>
      <c r="B16" s="13" t="s">
        <v>734</v>
      </c>
      <c r="C16" s="13" t="s">
        <v>481</v>
      </c>
      <c r="D16" s="452">
        <f>SUM(D17,D18,D19)</f>
        <v>0.1</v>
      </c>
      <c r="E16" s="47"/>
    </row>
    <row r="17" spans="1:5">
      <c r="A17" s="82" t="s">
        <v>735</v>
      </c>
      <c r="B17" s="68" t="s">
        <v>736</v>
      </c>
      <c r="C17" s="13" t="s">
        <v>481</v>
      </c>
      <c r="D17" s="453">
        <v>0.1</v>
      </c>
      <c r="E17" s="47"/>
    </row>
    <row r="18" spans="1:5">
      <c r="A18" s="82" t="s">
        <v>737</v>
      </c>
      <c r="B18" s="68" t="s">
        <v>738</v>
      </c>
      <c r="C18" s="37" t="s">
        <v>481</v>
      </c>
      <c r="D18" s="453">
        <v>0</v>
      </c>
      <c r="E18" s="47"/>
    </row>
    <row r="19" spans="1:5">
      <c r="A19" s="82" t="s">
        <v>739</v>
      </c>
      <c r="B19" s="68" t="s">
        <v>740</v>
      </c>
      <c r="C19" s="37" t="s">
        <v>481</v>
      </c>
      <c r="D19" s="453">
        <v>0</v>
      </c>
      <c r="E19" s="47"/>
    </row>
    <row r="20" spans="1:5">
      <c r="A20" s="63" t="s">
        <v>17</v>
      </c>
      <c r="B20" s="13" t="s">
        <v>741</v>
      </c>
      <c r="C20" s="13" t="s">
        <v>481</v>
      </c>
      <c r="D20" s="451">
        <v>0</v>
      </c>
      <c r="E20" s="47"/>
    </row>
    <row r="21" spans="1:5">
      <c r="A21" s="63" t="s">
        <v>19</v>
      </c>
      <c r="B21" s="13" t="s">
        <v>742</v>
      </c>
      <c r="C21" s="13" t="s">
        <v>481</v>
      </c>
      <c r="D21" s="451">
        <v>0</v>
      </c>
      <c r="E21" s="47"/>
    </row>
    <row r="22" spans="1:5">
      <c r="A22" s="63" t="s">
        <v>21</v>
      </c>
      <c r="B22" s="13" t="s">
        <v>743</v>
      </c>
      <c r="C22" s="13" t="s">
        <v>481</v>
      </c>
      <c r="D22" s="452">
        <f>SUM(D23,D24,D25)</f>
        <v>0</v>
      </c>
      <c r="E22" s="47"/>
    </row>
    <row r="23" spans="1:5">
      <c r="A23" s="82" t="s">
        <v>744</v>
      </c>
      <c r="B23" s="68" t="s">
        <v>736</v>
      </c>
      <c r="C23" s="13" t="s">
        <v>481</v>
      </c>
      <c r="D23" s="454">
        <v>0</v>
      </c>
      <c r="E23" s="47"/>
    </row>
    <row r="24" spans="1:5">
      <c r="A24" s="82" t="s">
        <v>745</v>
      </c>
      <c r="B24" s="68" t="s">
        <v>746</v>
      </c>
      <c r="C24" s="37" t="s">
        <v>481</v>
      </c>
      <c r="D24" s="454">
        <v>0</v>
      </c>
      <c r="E24" s="47"/>
    </row>
    <row r="25" spans="1:5">
      <c r="A25" s="82" t="s">
        <v>747</v>
      </c>
      <c r="B25" s="68" t="s">
        <v>740</v>
      </c>
      <c r="C25" s="37" t="s">
        <v>481</v>
      </c>
      <c r="D25" s="454">
        <v>0</v>
      </c>
      <c r="E25" s="47"/>
    </row>
    <row r="26" spans="1:5">
      <c r="A26" s="63" t="s">
        <v>748</v>
      </c>
      <c r="B26" s="13" t="s">
        <v>518</v>
      </c>
      <c r="C26" s="13" t="s">
        <v>481</v>
      </c>
      <c r="D26" s="452">
        <f>SUM(D27,D28,D29,D30)</f>
        <v>0.1</v>
      </c>
      <c r="E26" s="47"/>
    </row>
    <row r="27" spans="1:5">
      <c r="A27" s="82" t="s">
        <v>749</v>
      </c>
      <c r="B27" s="68" t="s">
        <v>750</v>
      </c>
      <c r="C27" s="37" t="s">
        <v>481</v>
      </c>
      <c r="D27" s="453">
        <v>0</v>
      </c>
      <c r="E27" s="47"/>
    </row>
    <row r="28" spans="1:5">
      <c r="A28" s="82" t="s">
        <v>751</v>
      </c>
      <c r="B28" s="68" t="s">
        <v>752</v>
      </c>
      <c r="C28" s="37" t="s">
        <v>481</v>
      </c>
      <c r="D28" s="453">
        <v>0</v>
      </c>
      <c r="E28" s="47"/>
    </row>
    <row r="29" spans="1:5">
      <c r="A29" s="82" t="s">
        <v>753</v>
      </c>
      <c r="B29" s="68" t="s">
        <v>754</v>
      </c>
      <c r="C29" s="37" t="s">
        <v>481</v>
      </c>
      <c r="D29" s="453">
        <v>0.1</v>
      </c>
      <c r="E29" s="47"/>
    </row>
    <row r="30" spans="1:5">
      <c r="A30" s="82" t="s">
        <v>755</v>
      </c>
      <c r="B30" s="68" t="s">
        <v>756</v>
      </c>
      <c r="C30" s="37" t="s">
        <v>481</v>
      </c>
      <c r="D30" s="453">
        <v>0</v>
      </c>
      <c r="E30" s="47"/>
    </row>
    <row r="31" spans="1:5">
      <c r="A31" s="63" t="s">
        <v>757</v>
      </c>
      <c r="B31" s="13" t="s">
        <v>758</v>
      </c>
      <c r="C31" s="13" t="s">
        <v>481</v>
      </c>
      <c r="D31" s="452">
        <f>SUM(D32,D34,D35,D36,D37)</f>
        <v>0</v>
      </c>
      <c r="E31" s="47"/>
    </row>
    <row r="32" spans="1:5">
      <c r="A32" s="82" t="s">
        <v>759</v>
      </c>
      <c r="B32" s="68" t="s">
        <v>760</v>
      </c>
      <c r="C32" s="37" t="s">
        <v>481</v>
      </c>
      <c r="D32" s="453">
        <v>0</v>
      </c>
      <c r="E32" s="47"/>
    </row>
    <row r="33" spans="1:5">
      <c r="A33" s="63" t="s">
        <v>761</v>
      </c>
      <c r="B33" s="31" t="s">
        <v>762</v>
      </c>
      <c r="C33" s="13" t="s">
        <v>481</v>
      </c>
      <c r="D33" s="455">
        <v>0</v>
      </c>
      <c r="E33" s="47"/>
    </row>
    <row r="34" spans="1:5">
      <c r="A34" s="82" t="s">
        <v>763</v>
      </c>
      <c r="B34" s="68" t="s">
        <v>764</v>
      </c>
      <c r="C34" s="37" t="s">
        <v>481</v>
      </c>
      <c r="D34" s="453">
        <v>0</v>
      </c>
      <c r="E34" s="47"/>
    </row>
    <row r="35" spans="1:5">
      <c r="A35" s="82" t="s">
        <v>765</v>
      </c>
      <c r="B35" s="68" t="s">
        <v>766</v>
      </c>
      <c r="C35" s="37" t="s">
        <v>481</v>
      </c>
      <c r="D35" s="453">
        <v>0</v>
      </c>
      <c r="E35" s="47"/>
    </row>
    <row r="36" spans="1:5" ht="26.25" customHeight="1">
      <c r="A36" s="82" t="s">
        <v>767</v>
      </c>
      <c r="B36" s="101" t="s">
        <v>768</v>
      </c>
      <c r="C36" s="37" t="s">
        <v>481</v>
      </c>
      <c r="D36" s="453">
        <v>0</v>
      </c>
      <c r="E36" s="47"/>
    </row>
    <row r="37" spans="1:5">
      <c r="A37" s="82" t="s">
        <v>769</v>
      </c>
      <c r="B37" s="68" t="s">
        <v>770</v>
      </c>
      <c r="C37" s="37" t="s">
        <v>481</v>
      </c>
      <c r="D37" s="453">
        <v>0</v>
      </c>
      <c r="E37" s="47"/>
    </row>
    <row r="38" spans="1:5">
      <c r="A38" s="63" t="s">
        <v>771</v>
      </c>
      <c r="B38" s="13" t="s">
        <v>772</v>
      </c>
      <c r="C38" s="37" t="s">
        <v>481</v>
      </c>
      <c r="D38" s="453">
        <v>0</v>
      </c>
      <c r="E38" s="47"/>
    </row>
    <row r="39" spans="1:5">
      <c r="A39" s="63" t="s">
        <v>773</v>
      </c>
      <c r="B39" s="13" t="s">
        <v>597</v>
      </c>
      <c r="C39" s="37" t="s">
        <v>481</v>
      </c>
      <c r="D39" s="451">
        <v>0</v>
      </c>
      <c r="E39" s="47"/>
    </row>
    <row r="40" spans="1:5">
      <c r="A40" s="63" t="s">
        <v>352</v>
      </c>
      <c r="B40" s="234" t="s">
        <v>774</v>
      </c>
      <c r="C40" s="13" t="s">
        <v>481</v>
      </c>
      <c r="D40" s="456">
        <f>SUM(D41,D42,D43,D44)</f>
        <v>0</v>
      </c>
      <c r="E40" s="47"/>
    </row>
    <row r="41" spans="1:5">
      <c r="A41" s="82" t="s">
        <v>301</v>
      </c>
      <c r="B41" s="68" t="s">
        <v>775</v>
      </c>
      <c r="C41" s="37" t="s">
        <v>481</v>
      </c>
      <c r="D41" s="453">
        <v>0</v>
      </c>
      <c r="E41" s="47"/>
    </row>
    <row r="42" spans="1:5">
      <c r="A42" s="82" t="s">
        <v>355</v>
      </c>
      <c r="B42" s="68" t="s">
        <v>776</v>
      </c>
      <c r="C42" s="37" t="s">
        <v>481</v>
      </c>
      <c r="D42" s="453">
        <v>0</v>
      </c>
      <c r="E42" s="47"/>
    </row>
    <row r="43" spans="1:5">
      <c r="A43" s="82" t="s">
        <v>357</v>
      </c>
      <c r="B43" s="68" t="s">
        <v>777</v>
      </c>
      <c r="C43" s="37" t="s">
        <v>481</v>
      </c>
      <c r="D43" s="453">
        <v>0</v>
      </c>
      <c r="E43" s="47"/>
    </row>
    <row r="44" spans="1:5">
      <c r="A44" s="82" t="s">
        <v>359</v>
      </c>
      <c r="B44" s="68" t="s">
        <v>778</v>
      </c>
      <c r="C44" s="37" t="s">
        <v>481</v>
      </c>
      <c r="D44" s="453">
        <v>0</v>
      </c>
      <c r="E44" s="47"/>
    </row>
    <row r="45" spans="1:5">
      <c r="A45" s="63" t="s">
        <v>365</v>
      </c>
      <c r="B45" s="39" t="s">
        <v>779</v>
      </c>
      <c r="C45" s="13" t="s">
        <v>481</v>
      </c>
      <c r="D45" s="457">
        <v>4</v>
      </c>
      <c r="E45" s="47"/>
    </row>
    <row r="46" spans="1:5" ht="25.5">
      <c r="A46" s="150" t="s">
        <v>170</v>
      </c>
      <c r="B46" s="458" t="s">
        <v>780</v>
      </c>
      <c r="C46" s="151" t="s">
        <v>481</v>
      </c>
      <c r="D46" s="459">
        <v>0.06</v>
      </c>
      <c r="E46" s="47"/>
    </row>
    <row r="47" spans="1:5" ht="26.25" thickBot="1">
      <c r="A47" s="108" t="s">
        <v>172</v>
      </c>
      <c r="B47" s="460" t="s">
        <v>781</v>
      </c>
      <c r="C47" s="108" t="s">
        <v>481</v>
      </c>
      <c r="D47" s="461">
        <v>0</v>
      </c>
      <c r="E47" s="47"/>
    </row>
    <row r="48" spans="1:5">
      <c r="A48" s="462"/>
      <c r="B48" s="463"/>
      <c r="C48" s="462"/>
      <c r="D48" s="464"/>
      <c r="E48" s="47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sqref="A1:Q1"/>
    </sheetView>
  </sheetViews>
  <sheetFormatPr defaultRowHeight="15"/>
  <cols>
    <col min="1" max="1" width="6.5703125" customWidth="1"/>
    <col min="2" max="2" width="45.85546875" customWidth="1"/>
    <col min="3" max="4" width="11.7109375" customWidth="1"/>
    <col min="5" max="5" width="12.5703125" customWidth="1"/>
    <col min="6" max="6" width="12.7109375" customWidth="1"/>
    <col min="7" max="7" width="10" customWidth="1"/>
    <col min="8" max="8" width="9.42578125" customWidth="1"/>
    <col min="9" max="9" width="10.42578125" customWidth="1"/>
    <col min="12" max="12" width="11.85546875" customWidth="1"/>
    <col min="13" max="13" width="13.85546875" customWidth="1"/>
    <col min="14" max="14" width="12.42578125" customWidth="1"/>
    <col min="15" max="15" width="12.28515625" customWidth="1"/>
    <col min="16" max="16" width="11.5703125" customWidth="1"/>
    <col min="17" max="17" width="15.140625" customWidth="1"/>
    <col min="18" max="18" width="5.42578125" customWidth="1"/>
    <col min="19" max="19" width="19.5703125" customWidth="1"/>
  </cols>
  <sheetData>
    <row r="1" spans="1:19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4"/>
    </row>
    <row r="2" spans="1:19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4"/>
    </row>
    <row r="3" spans="1:19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>
      <c r="A5" s="998" t="s">
        <v>782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1000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9" ht="15.75" thickBot="1">
      <c r="A8" s="465"/>
      <c r="B8" s="466"/>
      <c r="C8" s="466"/>
      <c r="D8" s="466"/>
      <c r="E8" s="466"/>
      <c r="F8" s="466"/>
      <c r="G8" s="466"/>
      <c r="H8" s="466"/>
      <c r="I8" s="466"/>
      <c r="J8" s="1068" t="s">
        <v>783</v>
      </c>
      <c r="K8" s="1068"/>
      <c r="L8" s="1068"/>
      <c r="M8" s="1068"/>
      <c r="N8" s="1068"/>
      <c r="O8" s="1068"/>
      <c r="P8" s="1068"/>
      <c r="Q8" s="1068"/>
      <c r="R8" s="467"/>
      <c r="S8" s="47"/>
    </row>
    <row r="9" spans="1:19" ht="20.25" customHeight="1">
      <c r="A9" s="1069" t="s">
        <v>4</v>
      </c>
      <c r="B9" s="1072" t="s">
        <v>5</v>
      </c>
      <c r="C9" s="1074" t="s">
        <v>161</v>
      </c>
      <c r="D9" s="1077" t="s">
        <v>784</v>
      </c>
      <c r="E9" s="1069" t="s">
        <v>785</v>
      </c>
      <c r="F9" s="1080" t="s">
        <v>786</v>
      </c>
      <c r="G9" s="1080"/>
      <c r="H9" s="1080"/>
      <c r="I9" s="1080"/>
      <c r="J9" s="1080"/>
      <c r="K9" s="1080"/>
      <c r="L9" s="1080"/>
      <c r="M9" s="1080"/>
      <c r="N9" s="1081"/>
      <c r="O9" s="1069" t="s">
        <v>787</v>
      </c>
      <c r="P9" s="1077" t="s">
        <v>788</v>
      </c>
      <c r="Q9" s="1082" t="s">
        <v>493</v>
      </c>
      <c r="R9" s="468"/>
      <c r="S9" s="442"/>
    </row>
    <row r="10" spans="1:19" ht="15" customHeight="1">
      <c r="A10" s="1070"/>
      <c r="B10" s="1057"/>
      <c r="C10" s="1075"/>
      <c r="D10" s="1078"/>
      <c r="E10" s="1070"/>
      <c r="F10" s="1085" t="s">
        <v>789</v>
      </c>
      <c r="G10" s="1088" t="s">
        <v>790</v>
      </c>
      <c r="H10" s="1088"/>
      <c r="I10" s="1088"/>
      <c r="J10" s="1089" t="s">
        <v>791</v>
      </c>
      <c r="K10" s="1090"/>
      <c r="L10" s="1090"/>
      <c r="M10" s="1090"/>
      <c r="N10" s="1091"/>
      <c r="O10" s="1070"/>
      <c r="P10" s="1078"/>
      <c r="Q10" s="1083"/>
      <c r="R10" s="468"/>
      <c r="S10" s="442"/>
    </row>
    <row r="11" spans="1:19" ht="20.25" customHeight="1">
      <c r="A11" s="1070"/>
      <c r="B11" s="1057"/>
      <c r="C11" s="1075"/>
      <c r="D11" s="1078"/>
      <c r="E11" s="1070"/>
      <c r="F11" s="1086"/>
      <c r="G11" s="1088"/>
      <c r="H11" s="1088"/>
      <c r="I11" s="1088"/>
      <c r="J11" s="1092"/>
      <c r="K11" s="1093"/>
      <c r="L11" s="1093"/>
      <c r="M11" s="1093"/>
      <c r="N11" s="1094"/>
      <c r="O11" s="1070"/>
      <c r="P11" s="1078"/>
      <c r="Q11" s="1083"/>
      <c r="R11" s="468"/>
      <c r="S11" s="442"/>
    </row>
    <row r="12" spans="1:19" ht="92.25" customHeight="1" thickBot="1">
      <c r="A12" s="1071"/>
      <c r="B12" s="1073"/>
      <c r="C12" s="1076"/>
      <c r="D12" s="1079"/>
      <c r="E12" s="1071"/>
      <c r="F12" s="1087"/>
      <c r="G12" s="469" t="s">
        <v>792</v>
      </c>
      <c r="H12" s="469" t="s">
        <v>793</v>
      </c>
      <c r="I12" s="469" t="s">
        <v>794</v>
      </c>
      <c r="J12" s="469" t="s">
        <v>795</v>
      </c>
      <c r="K12" s="469" t="s">
        <v>796</v>
      </c>
      <c r="L12" s="469" t="s">
        <v>797</v>
      </c>
      <c r="M12" s="470" t="s">
        <v>798</v>
      </c>
      <c r="N12" s="471" t="s">
        <v>799</v>
      </c>
      <c r="O12" s="1071"/>
      <c r="P12" s="1079"/>
      <c r="Q12" s="1084"/>
      <c r="R12" s="468"/>
      <c r="S12" s="472"/>
    </row>
    <row r="13" spans="1:19">
      <c r="A13" s="473">
        <v>1</v>
      </c>
      <c r="B13" s="8">
        <v>2</v>
      </c>
      <c r="C13" s="8">
        <v>3</v>
      </c>
      <c r="D13" s="474">
        <v>4</v>
      </c>
      <c r="E13" s="475">
        <v>5</v>
      </c>
      <c r="F13" s="476">
        <v>6</v>
      </c>
      <c r="G13" s="476">
        <v>7</v>
      </c>
      <c r="H13" s="476">
        <v>8</v>
      </c>
      <c r="I13" s="8">
        <v>9</v>
      </c>
      <c r="J13" s="476">
        <v>10</v>
      </c>
      <c r="K13" s="477">
        <v>11</v>
      </c>
      <c r="L13" s="477">
        <v>12</v>
      </c>
      <c r="M13" s="8">
        <v>13</v>
      </c>
      <c r="N13" s="478">
        <v>14</v>
      </c>
      <c r="O13" s="473">
        <v>15</v>
      </c>
      <c r="P13" s="478">
        <v>16</v>
      </c>
      <c r="Q13" s="479">
        <v>17</v>
      </c>
      <c r="R13" s="468"/>
      <c r="S13" s="47"/>
    </row>
    <row r="14" spans="1:19" ht="28.5" customHeight="1">
      <c r="A14" s="233" t="s">
        <v>348</v>
      </c>
      <c r="B14" s="480" t="s">
        <v>800</v>
      </c>
      <c r="C14" s="481" t="s">
        <v>646</v>
      </c>
      <c r="D14" s="482">
        <f>SUM(D15,D16,D17,D23:D29,D33)</f>
        <v>0</v>
      </c>
      <c r="E14" s="483">
        <f>SUM(E15,E16,E17,E23:E29,E33)</f>
        <v>0</v>
      </c>
      <c r="F14" s="484">
        <f t="shared" ref="F14:P14" si="0">SUM(F15,F16,F17,F23:F29,F33)</f>
        <v>0</v>
      </c>
      <c r="G14" s="484">
        <f t="shared" si="0"/>
        <v>0</v>
      </c>
      <c r="H14" s="484">
        <f t="shared" si="0"/>
        <v>0</v>
      </c>
      <c r="I14" s="484">
        <f t="shared" si="0"/>
        <v>0</v>
      </c>
      <c r="J14" s="484">
        <f t="shared" si="0"/>
        <v>0</v>
      </c>
      <c r="K14" s="484">
        <f t="shared" si="0"/>
        <v>0</v>
      </c>
      <c r="L14" s="484">
        <f t="shared" si="0"/>
        <v>0</v>
      </c>
      <c r="M14" s="484">
        <f t="shared" si="0"/>
        <v>0</v>
      </c>
      <c r="N14" s="482">
        <f t="shared" si="0"/>
        <v>0</v>
      </c>
      <c r="O14" s="483">
        <f t="shared" si="0"/>
        <v>0</v>
      </c>
      <c r="P14" s="482">
        <f t="shared" si="0"/>
        <v>0</v>
      </c>
      <c r="Q14" s="485" t="s">
        <v>801</v>
      </c>
      <c r="R14" s="468"/>
      <c r="S14" s="47"/>
    </row>
    <row r="15" spans="1:19">
      <c r="A15" s="144" t="s">
        <v>286</v>
      </c>
      <c r="B15" s="175" t="s">
        <v>802</v>
      </c>
      <c r="C15" s="486" t="s">
        <v>646</v>
      </c>
      <c r="D15" s="487">
        <v>0</v>
      </c>
      <c r="E15" s="488">
        <f>SUM(F15:N15)</f>
        <v>0</v>
      </c>
      <c r="F15" s="489">
        <f>$D15*F39/100</f>
        <v>0</v>
      </c>
      <c r="G15" s="489">
        <f t="shared" ref="G15:P16" si="1">$D15*G39/100</f>
        <v>0</v>
      </c>
      <c r="H15" s="489">
        <f t="shared" si="1"/>
        <v>0</v>
      </c>
      <c r="I15" s="489">
        <f t="shared" si="1"/>
        <v>0</v>
      </c>
      <c r="J15" s="489">
        <f t="shared" si="1"/>
        <v>0</v>
      </c>
      <c r="K15" s="489">
        <f t="shared" si="1"/>
        <v>0</v>
      </c>
      <c r="L15" s="489">
        <f t="shared" si="1"/>
        <v>0</v>
      </c>
      <c r="M15" s="489">
        <f t="shared" si="1"/>
        <v>0</v>
      </c>
      <c r="N15" s="490">
        <f t="shared" si="1"/>
        <v>0</v>
      </c>
      <c r="O15" s="488">
        <f t="shared" si="1"/>
        <v>0</v>
      </c>
      <c r="P15" s="490">
        <f>$D15*P39/100</f>
        <v>0</v>
      </c>
      <c r="Q15" s="491"/>
      <c r="R15" s="468"/>
      <c r="S15" s="47"/>
    </row>
    <row r="16" spans="1:19">
      <c r="A16" s="63" t="s">
        <v>296</v>
      </c>
      <c r="B16" s="492" t="s">
        <v>803</v>
      </c>
      <c r="C16" s="486" t="s">
        <v>646</v>
      </c>
      <c r="D16" s="487">
        <v>0</v>
      </c>
      <c r="E16" s="488">
        <f>SUM(F16:N16)</f>
        <v>0</v>
      </c>
      <c r="F16" s="489">
        <f>$D16*F40/100</f>
        <v>0</v>
      </c>
      <c r="G16" s="489">
        <f t="shared" si="1"/>
        <v>0</v>
      </c>
      <c r="H16" s="489">
        <f t="shared" si="1"/>
        <v>0</v>
      </c>
      <c r="I16" s="489">
        <f t="shared" si="1"/>
        <v>0</v>
      </c>
      <c r="J16" s="489">
        <f t="shared" si="1"/>
        <v>0</v>
      </c>
      <c r="K16" s="489">
        <f t="shared" si="1"/>
        <v>0</v>
      </c>
      <c r="L16" s="489">
        <f t="shared" si="1"/>
        <v>0</v>
      </c>
      <c r="M16" s="489">
        <f t="shared" si="1"/>
        <v>0</v>
      </c>
      <c r="N16" s="490">
        <f t="shared" si="1"/>
        <v>0</v>
      </c>
      <c r="O16" s="488">
        <f t="shared" si="1"/>
        <v>0</v>
      </c>
      <c r="P16" s="490">
        <f t="shared" si="1"/>
        <v>0</v>
      </c>
      <c r="Q16" s="491"/>
      <c r="R16" s="468"/>
      <c r="S16" s="47"/>
    </row>
    <row r="17" spans="1:19">
      <c r="A17" s="63" t="s">
        <v>298</v>
      </c>
      <c r="B17" s="492" t="s">
        <v>804</v>
      </c>
      <c r="C17" s="486" t="s">
        <v>646</v>
      </c>
      <c r="D17" s="493">
        <f>SUM(D18:D22)</f>
        <v>0</v>
      </c>
      <c r="E17" s="488">
        <f>SUM(E18:E22)</f>
        <v>0</v>
      </c>
      <c r="F17" s="489">
        <f t="shared" ref="F17" si="2">SUM(F18:F22)</f>
        <v>0</v>
      </c>
      <c r="G17" s="489">
        <f>SUM(G18:G22)</f>
        <v>0</v>
      </c>
      <c r="H17" s="489">
        <f t="shared" ref="H17:P17" si="3">SUM(H18:H22)</f>
        <v>0</v>
      </c>
      <c r="I17" s="489">
        <f t="shared" si="3"/>
        <v>0</v>
      </c>
      <c r="J17" s="489">
        <f t="shared" si="3"/>
        <v>0</v>
      </c>
      <c r="K17" s="489">
        <f t="shared" si="3"/>
        <v>0</v>
      </c>
      <c r="L17" s="489">
        <f t="shared" si="3"/>
        <v>0</v>
      </c>
      <c r="M17" s="489">
        <f t="shared" si="3"/>
        <v>0</v>
      </c>
      <c r="N17" s="490">
        <f t="shared" si="3"/>
        <v>0</v>
      </c>
      <c r="O17" s="488">
        <f t="shared" si="3"/>
        <v>0</v>
      </c>
      <c r="P17" s="490">
        <f t="shared" si="3"/>
        <v>0</v>
      </c>
      <c r="Q17" s="491"/>
      <c r="R17" s="468"/>
      <c r="S17" s="47"/>
    </row>
    <row r="18" spans="1:19">
      <c r="A18" s="63" t="s">
        <v>735</v>
      </c>
      <c r="B18" s="492" t="s">
        <v>805</v>
      </c>
      <c r="C18" s="486" t="s">
        <v>646</v>
      </c>
      <c r="D18" s="487">
        <v>0</v>
      </c>
      <c r="E18" s="488">
        <f>SUM(F18:N18)</f>
        <v>0</v>
      </c>
      <c r="F18" s="489">
        <f t="shared" ref="F18:P28" si="4">$D18*F41/100</f>
        <v>0</v>
      </c>
      <c r="G18" s="489">
        <f t="shared" si="4"/>
        <v>0</v>
      </c>
      <c r="H18" s="489">
        <f t="shared" si="4"/>
        <v>0</v>
      </c>
      <c r="I18" s="489">
        <f t="shared" si="4"/>
        <v>0</v>
      </c>
      <c r="J18" s="489">
        <f t="shared" si="4"/>
        <v>0</v>
      </c>
      <c r="K18" s="489">
        <f t="shared" si="4"/>
        <v>0</v>
      </c>
      <c r="L18" s="489">
        <f t="shared" si="4"/>
        <v>0</v>
      </c>
      <c r="M18" s="489">
        <f t="shared" si="4"/>
        <v>0</v>
      </c>
      <c r="N18" s="490">
        <f t="shared" si="4"/>
        <v>0</v>
      </c>
      <c r="O18" s="488">
        <f t="shared" si="4"/>
        <v>0</v>
      </c>
      <c r="P18" s="490">
        <f t="shared" si="4"/>
        <v>0</v>
      </c>
      <c r="Q18" s="491"/>
      <c r="R18" s="468"/>
      <c r="S18" s="47"/>
    </row>
    <row r="19" spans="1:19">
      <c r="A19" s="63" t="s">
        <v>737</v>
      </c>
      <c r="B19" s="492" t="s">
        <v>806</v>
      </c>
      <c r="C19" s="486" t="s">
        <v>646</v>
      </c>
      <c r="D19" s="487">
        <v>0</v>
      </c>
      <c r="E19" s="488">
        <f>SUM(F19:N19)</f>
        <v>0</v>
      </c>
      <c r="F19" s="489">
        <f t="shared" si="4"/>
        <v>0</v>
      </c>
      <c r="G19" s="489">
        <f t="shared" si="4"/>
        <v>0</v>
      </c>
      <c r="H19" s="489">
        <f t="shared" si="4"/>
        <v>0</v>
      </c>
      <c r="I19" s="489">
        <f t="shared" si="4"/>
        <v>0</v>
      </c>
      <c r="J19" s="489">
        <f t="shared" si="4"/>
        <v>0</v>
      </c>
      <c r="K19" s="489">
        <f t="shared" si="4"/>
        <v>0</v>
      </c>
      <c r="L19" s="489">
        <f t="shared" si="4"/>
        <v>0</v>
      </c>
      <c r="M19" s="489">
        <f t="shared" si="4"/>
        <v>0</v>
      </c>
      <c r="N19" s="490">
        <f t="shared" si="4"/>
        <v>0</v>
      </c>
      <c r="O19" s="488">
        <f t="shared" si="4"/>
        <v>0</v>
      </c>
      <c r="P19" s="490">
        <f t="shared" si="4"/>
        <v>0</v>
      </c>
      <c r="Q19" s="491"/>
      <c r="R19" s="468"/>
      <c r="S19" s="47"/>
    </row>
    <row r="20" spans="1:19">
      <c r="A20" s="63" t="s">
        <v>739</v>
      </c>
      <c r="B20" s="492" t="s">
        <v>807</v>
      </c>
      <c r="C20" s="486" t="s">
        <v>646</v>
      </c>
      <c r="D20" s="487">
        <v>0</v>
      </c>
      <c r="E20" s="488">
        <f t="shared" ref="E20:E37" si="5">SUM(F20:N20)</f>
        <v>0</v>
      </c>
      <c r="F20" s="489">
        <f t="shared" si="4"/>
        <v>0</v>
      </c>
      <c r="G20" s="489">
        <f t="shared" si="4"/>
        <v>0</v>
      </c>
      <c r="H20" s="489">
        <f t="shared" si="4"/>
        <v>0</v>
      </c>
      <c r="I20" s="489">
        <f t="shared" si="4"/>
        <v>0</v>
      </c>
      <c r="J20" s="489">
        <f t="shared" si="4"/>
        <v>0</v>
      </c>
      <c r="K20" s="489">
        <f t="shared" si="4"/>
        <v>0</v>
      </c>
      <c r="L20" s="489">
        <f t="shared" si="4"/>
        <v>0</v>
      </c>
      <c r="M20" s="489">
        <f t="shared" si="4"/>
        <v>0</v>
      </c>
      <c r="N20" s="490">
        <f t="shared" si="4"/>
        <v>0</v>
      </c>
      <c r="O20" s="488">
        <f t="shared" si="4"/>
        <v>0</v>
      </c>
      <c r="P20" s="490">
        <f t="shared" si="4"/>
        <v>0</v>
      </c>
      <c r="Q20" s="491"/>
      <c r="R20" s="468"/>
      <c r="S20" s="47"/>
    </row>
    <row r="21" spans="1:19">
      <c r="A21" s="63" t="s">
        <v>808</v>
      </c>
      <c r="B21" s="492" t="s">
        <v>809</v>
      </c>
      <c r="C21" s="486" t="s">
        <v>646</v>
      </c>
      <c r="D21" s="487">
        <v>0</v>
      </c>
      <c r="E21" s="488">
        <f t="shared" si="5"/>
        <v>0</v>
      </c>
      <c r="F21" s="489">
        <f t="shared" si="4"/>
        <v>0</v>
      </c>
      <c r="G21" s="489">
        <f t="shared" si="4"/>
        <v>0</v>
      </c>
      <c r="H21" s="489">
        <f t="shared" si="4"/>
        <v>0</v>
      </c>
      <c r="I21" s="489">
        <f t="shared" si="4"/>
        <v>0</v>
      </c>
      <c r="J21" s="489">
        <f t="shared" si="4"/>
        <v>0</v>
      </c>
      <c r="K21" s="489">
        <f t="shared" si="4"/>
        <v>0</v>
      </c>
      <c r="L21" s="489">
        <f t="shared" si="4"/>
        <v>0</v>
      </c>
      <c r="M21" s="489">
        <f t="shared" si="4"/>
        <v>0</v>
      </c>
      <c r="N21" s="490">
        <f t="shared" si="4"/>
        <v>0</v>
      </c>
      <c r="O21" s="488">
        <f t="shared" si="4"/>
        <v>0</v>
      </c>
      <c r="P21" s="490">
        <f t="shared" si="4"/>
        <v>0</v>
      </c>
      <c r="Q21" s="491"/>
      <c r="R21" s="468"/>
      <c r="S21" s="47"/>
    </row>
    <row r="22" spans="1:19">
      <c r="A22" s="63" t="s">
        <v>810</v>
      </c>
      <c r="B22" s="492" t="s">
        <v>811</v>
      </c>
      <c r="C22" s="486" t="s">
        <v>646</v>
      </c>
      <c r="D22" s="487">
        <v>0</v>
      </c>
      <c r="E22" s="488">
        <f t="shared" si="5"/>
        <v>0</v>
      </c>
      <c r="F22" s="489">
        <f t="shared" si="4"/>
        <v>0</v>
      </c>
      <c r="G22" s="489">
        <f t="shared" si="4"/>
        <v>0</v>
      </c>
      <c r="H22" s="489">
        <f t="shared" si="4"/>
        <v>0</v>
      </c>
      <c r="I22" s="489">
        <f t="shared" si="4"/>
        <v>0</v>
      </c>
      <c r="J22" s="489">
        <f t="shared" si="4"/>
        <v>0</v>
      </c>
      <c r="K22" s="489">
        <f t="shared" si="4"/>
        <v>0</v>
      </c>
      <c r="L22" s="489">
        <f t="shared" si="4"/>
        <v>0</v>
      </c>
      <c r="M22" s="489">
        <f t="shared" si="4"/>
        <v>0</v>
      </c>
      <c r="N22" s="490">
        <f t="shared" si="4"/>
        <v>0</v>
      </c>
      <c r="O22" s="488">
        <f t="shared" si="4"/>
        <v>0</v>
      </c>
      <c r="P22" s="490">
        <f t="shared" si="4"/>
        <v>0</v>
      </c>
      <c r="Q22" s="491"/>
      <c r="R22" s="468"/>
      <c r="S22" s="47"/>
    </row>
    <row r="23" spans="1:19">
      <c r="A23" s="63" t="s">
        <v>17</v>
      </c>
      <c r="B23" s="492" t="s">
        <v>812</v>
      </c>
      <c r="C23" s="486" t="s">
        <v>646</v>
      </c>
      <c r="D23" s="494">
        <v>0</v>
      </c>
      <c r="E23" s="488">
        <f t="shared" si="5"/>
        <v>0</v>
      </c>
      <c r="F23" s="489">
        <f t="shared" si="4"/>
        <v>0</v>
      </c>
      <c r="G23" s="489">
        <f t="shared" si="4"/>
        <v>0</v>
      </c>
      <c r="H23" s="489">
        <f t="shared" si="4"/>
        <v>0</v>
      </c>
      <c r="I23" s="489">
        <f t="shared" si="4"/>
        <v>0</v>
      </c>
      <c r="J23" s="489">
        <f t="shared" si="4"/>
        <v>0</v>
      </c>
      <c r="K23" s="489">
        <f t="shared" si="4"/>
        <v>0</v>
      </c>
      <c r="L23" s="489">
        <f t="shared" si="4"/>
        <v>0</v>
      </c>
      <c r="M23" s="489">
        <f t="shared" si="4"/>
        <v>0</v>
      </c>
      <c r="N23" s="490">
        <f t="shared" si="4"/>
        <v>0</v>
      </c>
      <c r="O23" s="488">
        <f t="shared" si="4"/>
        <v>0</v>
      </c>
      <c r="P23" s="490">
        <f t="shared" si="4"/>
        <v>0</v>
      </c>
      <c r="Q23" s="491"/>
      <c r="R23" s="468"/>
      <c r="S23" s="47"/>
    </row>
    <row r="24" spans="1:19">
      <c r="A24" s="63" t="s">
        <v>19</v>
      </c>
      <c r="B24" s="492" t="s">
        <v>813</v>
      </c>
      <c r="C24" s="486" t="s">
        <v>646</v>
      </c>
      <c r="D24" s="494">
        <v>0</v>
      </c>
      <c r="E24" s="488">
        <f t="shared" si="5"/>
        <v>0</v>
      </c>
      <c r="F24" s="489">
        <f t="shared" si="4"/>
        <v>0</v>
      </c>
      <c r="G24" s="489">
        <f t="shared" si="4"/>
        <v>0</v>
      </c>
      <c r="H24" s="489">
        <f t="shared" si="4"/>
        <v>0</v>
      </c>
      <c r="I24" s="489">
        <f t="shared" si="4"/>
        <v>0</v>
      </c>
      <c r="J24" s="489">
        <f t="shared" si="4"/>
        <v>0</v>
      </c>
      <c r="K24" s="489">
        <f t="shared" si="4"/>
        <v>0</v>
      </c>
      <c r="L24" s="489">
        <f t="shared" si="4"/>
        <v>0</v>
      </c>
      <c r="M24" s="489">
        <f t="shared" si="4"/>
        <v>0</v>
      </c>
      <c r="N24" s="490">
        <f t="shared" si="4"/>
        <v>0</v>
      </c>
      <c r="O24" s="488">
        <f t="shared" si="4"/>
        <v>0</v>
      </c>
      <c r="P24" s="490">
        <f t="shared" si="4"/>
        <v>0</v>
      </c>
      <c r="Q24" s="491"/>
      <c r="R24" s="468"/>
      <c r="S24" s="47"/>
    </row>
    <row r="25" spans="1:19">
      <c r="A25" s="63" t="s">
        <v>21</v>
      </c>
      <c r="B25" s="175" t="s">
        <v>814</v>
      </c>
      <c r="C25" s="486" t="s">
        <v>646</v>
      </c>
      <c r="D25" s="494">
        <v>0</v>
      </c>
      <c r="E25" s="488">
        <f t="shared" si="5"/>
        <v>0</v>
      </c>
      <c r="F25" s="489">
        <f t="shared" si="4"/>
        <v>0</v>
      </c>
      <c r="G25" s="489">
        <f t="shared" si="4"/>
        <v>0</v>
      </c>
      <c r="H25" s="489">
        <f t="shared" si="4"/>
        <v>0</v>
      </c>
      <c r="I25" s="489">
        <f t="shared" si="4"/>
        <v>0</v>
      </c>
      <c r="J25" s="489">
        <f t="shared" si="4"/>
        <v>0</v>
      </c>
      <c r="K25" s="489">
        <f t="shared" si="4"/>
        <v>0</v>
      </c>
      <c r="L25" s="489">
        <f t="shared" si="4"/>
        <v>0</v>
      </c>
      <c r="M25" s="489">
        <f t="shared" si="4"/>
        <v>0</v>
      </c>
      <c r="N25" s="490">
        <f t="shared" si="4"/>
        <v>0</v>
      </c>
      <c r="O25" s="488">
        <f t="shared" si="4"/>
        <v>0</v>
      </c>
      <c r="P25" s="490">
        <f t="shared" si="4"/>
        <v>0</v>
      </c>
      <c r="Q25" s="491"/>
      <c r="R25" s="468"/>
      <c r="S25" s="47"/>
    </row>
    <row r="26" spans="1:19">
      <c r="A26" s="63" t="s">
        <v>748</v>
      </c>
      <c r="B26" s="492" t="s">
        <v>815</v>
      </c>
      <c r="C26" s="486" t="s">
        <v>646</v>
      </c>
      <c r="D26" s="487">
        <v>0</v>
      </c>
      <c r="E26" s="488">
        <f t="shared" si="5"/>
        <v>0</v>
      </c>
      <c r="F26" s="489">
        <f t="shared" si="4"/>
        <v>0</v>
      </c>
      <c r="G26" s="489">
        <f t="shared" si="4"/>
        <v>0</v>
      </c>
      <c r="H26" s="489">
        <f t="shared" si="4"/>
        <v>0</v>
      </c>
      <c r="I26" s="489">
        <f t="shared" si="4"/>
        <v>0</v>
      </c>
      <c r="J26" s="489">
        <f t="shared" si="4"/>
        <v>0</v>
      </c>
      <c r="K26" s="489">
        <f t="shared" si="4"/>
        <v>0</v>
      </c>
      <c r="L26" s="489">
        <f t="shared" si="4"/>
        <v>0</v>
      </c>
      <c r="M26" s="489">
        <f t="shared" si="4"/>
        <v>0</v>
      </c>
      <c r="N26" s="490">
        <f t="shared" si="4"/>
        <v>0</v>
      </c>
      <c r="O26" s="488">
        <f t="shared" si="4"/>
        <v>0</v>
      </c>
      <c r="P26" s="490">
        <f t="shared" si="4"/>
        <v>0</v>
      </c>
      <c r="Q26" s="491"/>
      <c r="R26" s="468"/>
      <c r="S26" s="47"/>
    </row>
    <row r="27" spans="1:19">
      <c r="A27" s="63" t="s">
        <v>757</v>
      </c>
      <c r="B27" s="282" t="s">
        <v>816</v>
      </c>
      <c r="C27" s="486" t="s">
        <v>646</v>
      </c>
      <c r="D27" s="494">
        <v>0</v>
      </c>
      <c r="E27" s="488">
        <f t="shared" si="5"/>
        <v>0</v>
      </c>
      <c r="F27" s="489">
        <f t="shared" si="4"/>
        <v>0</v>
      </c>
      <c r="G27" s="489">
        <f t="shared" si="4"/>
        <v>0</v>
      </c>
      <c r="H27" s="489">
        <f t="shared" si="4"/>
        <v>0</v>
      </c>
      <c r="I27" s="489">
        <f t="shared" si="4"/>
        <v>0</v>
      </c>
      <c r="J27" s="489">
        <f t="shared" si="4"/>
        <v>0</v>
      </c>
      <c r="K27" s="489">
        <f t="shared" si="4"/>
        <v>0</v>
      </c>
      <c r="L27" s="489">
        <f t="shared" si="4"/>
        <v>0</v>
      </c>
      <c r="M27" s="489">
        <f t="shared" si="4"/>
        <v>0</v>
      </c>
      <c r="N27" s="490">
        <f t="shared" si="4"/>
        <v>0</v>
      </c>
      <c r="O27" s="488">
        <f t="shared" si="4"/>
        <v>0</v>
      </c>
      <c r="P27" s="490">
        <f t="shared" si="4"/>
        <v>0</v>
      </c>
      <c r="Q27" s="491"/>
      <c r="R27" s="468"/>
      <c r="S27" s="47"/>
    </row>
    <row r="28" spans="1:19">
      <c r="A28" s="63" t="s">
        <v>771</v>
      </c>
      <c r="B28" s="282" t="s">
        <v>817</v>
      </c>
      <c r="C28" s="486" t="s">
        <v>646</v>
      </c>
      <c r="D28" s="494">
        <v>0</v>
      </c>
      <c r="E28" s="488">
        <f t="shared" si="5"/>
        <v>0</v>
      </c>
      <c r="F28" s="489">
        <f t="shared" si="4"/>
        <v>0</v>
      </c>
      <c r="G28" s="489">
        <f t="shared" si="4"/>
        <v>0</v>
      </c>
      <c r="H28" s="489">
        <f t="shared" si="4"/>
        <v>0</v>
      </c>
      <c r="I28" s="489">
        <f t="shared" si="4"/>
        <v>0</v>
      </c>
      <c r="J28" s="489">
        <f t="shared" si="4"/>
        <v>0</v>
      </c>
      <c r="K28" s="489">
        <f t="shared" si="4"/>
        <v>0</v>
      </c>
      <c r="L28" s="489">
        <f t="shared" si="4"/>
        <v>0</v>
      </c>
      <c r="M28" s="489">
        <f t="shared" si="4"/>
        <v>0</v>
      </c>
      <c r="N28" s="490">
        <f t="shared" si="4"/>
        <v>0</v>
      </c>
      <c r="O28" s="488">
        <f t="shared" si="4"/>
        <v>0</v>
      </c>
      <c r="P28" s="490">
        <f t="shared" si="4"/>
        <v>0</v>
      </c>
      <c r="Q28" s="491"/>
      <c r="R28" s="468"/>
      <c r="S28" s="47"/>
    </row>
    <row r="29" spans="1:19">
      <c r="A29" s="63" t="s">
        <v>773</v>
      </c>
      <c r="B29" s="282" t="s">
        <v>818</v>
      </c>
      <c r="C29" s="486" t="s">
        <v>646</v>
      </c>
      <c r="D29" s="495">
        <f>SUM(D30:D32)</f>
        <v>0</v>
      </c>
      <c r="E29" s="496">
        <f>SUM(E30:E32)</f>
        <v>0</v>
      </c>
      <c r="F29" s="314">
        <f t="shared" ref="F29:N29" si="6">SUM(F30:F32)</f>
        <v>0</v>
      </c>
      <c r="G29" s="314">
        <f t="shared" si="6"/>
        <v>0</v>
      </c>
      <c r="H29" s="314">
        <f t="shared" si="6"/>
        <v>0</v>
      </c>
      <c r="I29" s="314">
        <f t="shared" si="6"/>
        <v>0</v>
      </c>
      <c r="J29" s="314">
        <f t="shared" si="6"/>
        <v>0</v>
      </c>
      <c r="K29" s="314">
        <f t="shared" si="6"/>
        <v>0</v>
      </c>
      <c r="L29" s="314">
        <f t="shared" si="6"/>
        <v>0</v>
      </c>
      <c r="M29" s="314">
        <f t="shared" si="6"/>
        <v>0</v>
      </c>
      <c r="N29" s="497">
        <f t="shared" si="6"/>
        <v>0</v>
      </c>
      <c r="O29" s="496">
        <f>SUM(O30:O32)</f>
        <v>0</v>
      </c>
      <c r="P29" s="498">
        <f>SUM(P30:P32)</f>
        <v>0</v>
      </c>
      <c r="Q29" s="491"/>
      <c r="R29" s="468"/>
      <c r="S29" s="47"/>
    </row>
    <row r="30" spans="1:19">
      <c r="A30" s="63" t="s">
        <v>819</v>
      </c>
      <c r="B30" s="282" t="s">
        <v>820</v>
      </c>
      <c r="C30" s="486" t="s">
        <v>646</v>
      </c>
      <c r="D30" s="494">
        <v>0</v>
      </c>
      <c r="E30" s="488">
        <f t="shared" si="5"/>
        <v>0</v>
      </c>
      <c r="F30" s="489">
        <f t="shared" ref="F30:P32" si="7">$D30*F52/100</f>
        <v>0</v>
      </c>
      <c r="G30" s="489">
        <f t="shared" si="7"/>
        <v>0</v>
      </c>
      <c r="H30" s="489">
        <f t="shared" si="7"/>
        <v>0</v>
      </c>
      <c r="I30" s="489">
        <f t="shared" si="7"/>
        <v>0</v>
      </c>
      <c r="J30" s="489">
        <f t="shared" si="7"/>
        <v>0</v>
      </c>
      <c r="K30" s="489">
        <f t="shared" si="7"/>
        <v>0</v>
      </c>
      <c r="L30" s="489">
        <f t="shared" si="7"/>
        <v>0</v>
      </c>
      <c r="M30" s="489">
        <f t="shared" si="7"/>
        <v>0</v>
      </c>
      <c r="N30" s="490">
        <f t="shared" si="7"/>
        <v>0</v>
      </c>
      <c r="O30" s="488">
        <f t="shared" si="7"/>
        <v>0</v>
      </c>
      <c r="P30" s="490">
        <f t="shared" si="7"/>
        <v>0</v>
      </c>
      <c r="Q30" s="491"/>
      <c r="R30" s="468"/>
      <c r="S30" s="47"/>
    </row>
    <row r="31" spans="1:19">
      <c r="A31" s="63" t="s">
        <v>821</v>
      </c>
      <c r="B31" s="282" t="s">
        <v>822</v>
      </c>
      <c r="C31" s="486" t="s">
        <v>646</v>
      </c>
      <c r="D31" s="494">
        <v>0</v>
      </c>
      <c r="E31" s="488">
        <f t="shared" si="5"/>
        <v>0</v>
      </c>
      <c r="F31" s="489">
        <f t="shared" si="7"/>
        <v>0</v>
      </c>
      <c r="G31" s="489">
        <f t="shared" si="7"/>
        <v>0</v>
      </c>
      <c r="H31" s="489">
        <f t="shared" si="7"/>
        <v>0</v>
      </c>
      <c r="I31" s="489">
        <f t="shared" si="7"/>
        <v>0</v>
      </c>
      <c r="J31" s="489">
        <f t="shared" si="7"/>
        <v>0</v>
      </c>
      <c r="K31" s="489">
        <f t="shared" si="7"/>
        <v>0</v>
      </c>
      <c r="L31" s="489">
        <f t="shared" si="7"/>
        <v>0</v>
      </c>
      <c r="M31" s="489">
        <f t="shared" si="7"/>
        <v>0</v>
      </c>
      <c r="N31" s="490">
        <f t="shared" si="7"/>
        <v>0</v>
      </c>
      <c r="O31" s="488">
        <f t="shared" si="7"/>
        <v>0</v>
      </c>
      <c r="P31" s="490">
        <f t="shared" si="7"/>
        <v>0</v>
      </c>
      <c r="Q31" s="491"/>
      <c r="R31" s="468"/>
      <c r="S31" s="47"/>
    </row>
    <row r="32" spans="1:19">
      <c r="A32" s="63" t="s">
        <v>823</v>
      </c>
      <c r="B32" s="282" t="s">
        <v>824</v>
      </c>
      <c r="C32" s="486" t="s">
        <v>646</v>
      </c>
      <c r="D32" s="494">
        <v>0</v>
      </c>
      <c r="E32" s="488">
        <f t="shared" si="5"/>
        <v>0</v>
      </c>
      <c r="F32" s="489">
        <f t="shared" si="7"/>
        <v>0</v>
      </c>
      <c r="G32" s="489">
        <f t="shared" si="7"/>
        <v>0</v>
      </c>
      <c r="H32" s="489">
        <f t="shared" si="7"/>
        <v>0</v>
      </c>
      <c r="I32" s="489">
        <f t="shared" si="7"/>
        <v>0</v>
      </c>
      <c r="J32" s="489">
        <f t="shared" si="7"/>
        <v>0</v>
      </c>
      <c r="K32" s="489">
        <f t="shared" si="7"/>
        <v>0</v>
      </c>
      <c r="L32" s="489">
        <f t="shared" si="7"/>
        <v>0</v>
      </c>
      <c r="M32" s="489">
        <f t="shared" si="7"/>
        <v>0</v>
      </c>
      <c r="N32" s="490">
        <f t="shared" si="7"/>
        <v>0</v>
      </c>
      <c r="O32" s="488">
        <f t="shared" si="7"/>
        <v>0</v>
      </c>
      <c r="P32" s="490">
        <f t="shared" si="7"/>
        <v>0</v>
      </c>
      <c r="Q32" s="491"/>
      <c r="R32" s="468"/>
      <c r="S32" s="47"/>
    </row>
    <row r="33" spans="1:19">
      <c r="A33" s="63" t="s">
        <v>825</v>
      </c>
      <c r="B33" s="282" t="s">
        <v>826</v>
      </c>
      <c r="C33" s="486" t="s">
        <v>646</v>
      </c>
      <c r="D33" s="495">
        <f>SUM(D34:D37)</f>
        <v>0</v>
      </c>
      <c r="E33" s="496">
        <f>SUM(E34:E37)</f>
        <v>0</v>
      </c>
      <c r="F33" s="314">
        <f t="shared" ref="F33:P33" si="8">SUM(F34:F37)</f>
        <v>0</v>
      </c>
      <c r="G33" s="314">
        <f>SUM(G34:G37)</f>
        <v>0</v>
      </c>
      <c r="H33" s="314">
        <f t="shared" si="8"/>
        <v>0</v>
      </c>
      <c r="I33" s="314">
        <f t="shared" si="8"/>
        <v>0</v>
      </c>
      <c r="J33" s="314">
        <f t="shared" si="8"/>
        <v>0</v>
      </c>
      <c r="K33" s="314">
        <f t="shared" si="8"/>
        <v>0</v>
      </c>
      <c r="L33" s="314">
        <f t="shared" si="8"/>
        <v>0</v>
      </c>
      <c r="M33" s="314">
        <f t="shared" si="8"/>
        <v>0</v>
      </c>
      <c r="N33" s="497">
        <f t="shared" si="8"/>
        <v>0</v>
      </c>
      <c r="O33" s="496">
        <f t="shared" si="8"/>
        <v>0</v>
      </c>
      <c r="P33" s="497">
        <f t="shared" si="8"/>
        <v>0</v>
      </c>
      <c r="Q33" s="491"/>
      <c r="R33" s="468"/>
      <c r="S33" s="47"/>
    </row>
    <row r="34" spans="1:19">
      <c r="A34" s="63" t="s">
        <v>827</v>
      </c>
      <c r="B34" s="282" t="s">
        <v>828</v>
      </c>
      <c r="C34" s="486" t="s">
        <v>646</v>
      </c>
      <c r="D34" s="494">
        <v>0</v>
      </c>
      <c r="E34" s="488">
        <f t="shared" si="5"/>
        <v>0</v>
      </c>
      <c r="F34" s="489">
        <f t="shared" ref="F34:P37" si="9">$D34*F55/100</f>
        <v>0</v>
      </c>
      <c r="G34" s="489">
        <f t="shared" si="9"/>
        <v>0</v>
      </c>
      <c r="H34" s="489">
        <f t="shared" si="9"/>
        <v>0</v>
      </c>
      <c r="I34" s="489">
        <f t="shared" si="9"/>
        <v>0</v>
      </c>
      <c r="J34" s="489">
        <f t="shared" si="9"/>
        <v>0</v>
      </c>
      <c r="K34" s="489">
        <f t="shared" si="9"/>
        <v>0</v>
      </c>
      <c r="L34" s="489">
        <f t="shared" si="9"/>
        <v>0</v>
      </c>
      <c r="M34" s="489">
        <f t="shared" si="9"/>
        <v>0</v>
      </c>
      <c r="N34" s="490">
        <f t="shared" si="9"/>
        <v>0</v>
      </c>
      <c r="O34" s="488">
        <f t="shared" si="9"/>
        <v>0</v>
      </c>
      <c r="P34" s="490">
        <f t="shared" si="9"/>
        <v>0</v>
      </c>
      <c r="Q34" s="491"/>
      <c r="R34" s="468"/>
      <c r="S34" s="47"/>
    </row>
    <row r="35" spans="1:19">
      <c r="A35" s="63" t="s">
        <v>829</v>
      </c>
      <c r="B35" s="282" t="s">
        <v>830</v>
      </c>
      <c r="C35" s="486" t="s">
        <v>646</v>
      </c>
      <c r="D35" s="494">
        <v>0</v>
      </c>
      <c r="E35" s="488">
        <f t="shared" si="5"/>
        <v>0</v>
      </c>
      <c r="F35" s="489">
        <f t="shared" si="9"/>
        <v>0</v>
      </c>
      <c r="G35" s="489">
        <f t="shared" si="9"/>
        <v>0</v>
      </c>
      <c r="H35" s="489">
        <f t="shared" si="9"/>
        <v>0</v>
      </c>
      <c r="I35" s="489">
        <f t="shared" si="9"/>
        <v>0</v>
      </c>
      <c r="J35" s="489">
        <f t="shared" si="9"/>
        <v>0</v>
      </c>
      <c r="K35" s="489">
        <f t="shared" si="9"/>
        <v>0</v>
      </c>
      <c r="L35" s="489">
        <f t="shared" si="9"/>
        <v>0</v>
      </c>
      <c r="M35" s="489">
        <f t="shared" si="9"/>
        <v>0</v>
      </c>
      <c r="N35" s="490">
        <f t="shared" si="9"/>
        <v>0</v>
      </c>
      <c r="O35" s="488">
        <f t="shared" si="9"/>
        <v>0</v>
      </c>
      <c r="P35" s="490">
        <f t="shared" si="9"/>
        <v>0</v>
      </c>
      <c r="Q35" s="491"/>
      <c r="R35" s="468"/>
      <c r="S35" s="47"/>
    </row>
    <row r="36" spans="1:19">
      <c r="A36" s="63" t="s">
        <v>831</v>
      </c>
      <c r="B36" s="282" t="s">
        <v>832</v>
      </c>
      <c r="C36" s="486" t="s">
        <v>646</v>
      </c>
      <c r="D36" s="494">
        <v>0</v>
      </c>
      <c r="E36" s="488">
        <f t="shared" si="5"/>
        <v>0</v>
      </c>
      <c r="F36" s="489">
        <f t="shared" si="9"/>
        <v>0</v>
      </c>
      <c r="G36" s="489">
        <f t="shared" si="9"/>
        <v>0</v>
      </c>
      <c r="H36" s="489">
        <f t="shared" si="9"/>
        <v>0</v>
      </c>
      <c r="I36" s="489">
        <f t="shared" si="9"/>
        <v>0</v>
      </c>
      <c r="J36" s="489">
        <f t="shared" si="9"/>
        <v>0</v>
      </c>
      <c r="K36" s="489">
        <f t="shared" si="9"/>
        <v>0</v>
      </c>
      <c r="L36" s="489">
        <f t="shared" si="9"/>
        <v>0</v>
      </c>
      <c r="M36" s="489">
        <f t="shared" si="9"/>
        <v>0</v>
      </c>
      <c r="N36" s="490">
        <f t="shared" si="9"/>
        <v>0</v>
      </c>
      <c r="O36" s="488">
        <f t="shared" si="9"/>
        <v>0</v>
      </c>
      <c r="P36" s="490">
        <f t="shared" si="9"/>
        <v>0</v>
      </c>
      <c r="Q36" s="491"/>
      <c r="R36" s="468"/>
      <c r="S36" s="47"/>
    </row>
    <row r="37" spans="1:19">
      <c r="A37" s="63" t="s">
        <v>833</v>
      </c>
      <c r="B37" s="499" t="s">
        <v>834</v>
      </c>
      <c r="C37" s="486" t="s">
        <v>646</v>
      </c>
      <c r="D37" s="494">
        <v>0</v>
      </c>
      <c r="E37" s="488">
        <f t="shared" si="5"/>
        <v>0</v>
      </c>
      <c r="F37" s="489">
        <f t="shared" si="9"/>
        <v>0</v>
      </c>
      <c r="G37" s="489">
        <f t="shared" si="9"/>
        <v>0</v>
      </c>
      <c r="H37" s="489">
        <f t="shared" si="9"/>
        <v>0</v>
      </c>
      <c r="I37" s="489">
        <f t="shared" si="9"/>
        <v>0</v>
      </c>
      <c r="J37" s="489">
        <f t="shared" si="9"/>
        <v>0</v>
      </c>
      <c r="K37" s="489">
        <f t="shared" si="9"/>
        <v>0</v>
      </c>
      <c r="L37" s="489">
        <f t="shared" si="9"/>
        <v>0</v>
      </c>
      <c r="M37" s="489">
        <f t="shared" si="9"/>
        <v>0</v>
      </c>
      <c r="N37" s="490">
        <f t="shared" si="9"/>
        <v>0</v>
      </c>
      <c r="O37" s="488">
        <f t="shared" si="9"/>
        <v>0</v>
      </c>
      <c r="P37" s="490">
        <f t="shared" si="9"/>
        <v>0</v>
      </c>
      <c r="Q37" s="500"/>
      <c r="R37" s="468"/>
      <c r="S37" s="47"/>
    </row>
    <row r="38" spans="1:19" ht="26.25" thickBot="1">
      <c r="A38" s="216" t="s">
        <v>352</v>
      </c>
      <c r="B38" s="364" t="s">
        <v>835</v>
      </c>
      <c r="C38" s="501" t="s">
        <v>654</v>
      </c>
      <c r="D38" s="502" t="s">
        <v>654</v>
      </c>
      <c r="E38" s="503" t="s">
        <v>654</v>
      </c>
      <c r="F38" s="504" t="s">
        <v>654</v>
      </c>
      <c r="G38" s="504" t="s">
        <v>654</v>
      </c>
      <c r="H38" s="504" t="s">
        <v>654</v>
      </c>
      <c r="I38" s="504" t="s">
        <v>654</v>
      </c>
      <c r="J38" s="504" t="s">
        <v>654</v>
      </c>
      <c r="K38" s="504" t="s">
        <v>654</v>
      </c>
      <c r="L38" s="504" t="s">
        <v>654</v>
      </c>
      <c r="M38" s="504" t="s">
        <v>654</v>
      </c>
      <c r="N38" s="502" t="s">
        <v>654</v>
      </c>
      <c r="O38" s="505" t="s">
        <v>654</v>
      </c>
      <c r="P38" s="506" t="s">
        <v>654</v>
      </c>
      <c r="Q38" s="507"/>
      <c r="R38" s="468"/>
      <c r="S38" s="47"/>
    </row>
    <row r="39" spans="1:19">
      <c r="A39" s="63" t="s">
        <v>301</v>
      </c>
      <c r="B39" s="508" t="s">
        <v>836</v>
      </c>
      <c r="C39" s="501" t="s">
        <v>837</v>
      </c>
      <c r="D39" s="79">
        <f>SUM(E39,O39,P39)</f>
        <v>0</v>
      </c>
      <c r="E39" s="509">
        <f>SUM(F39:N39)</f>
        <v>0</v>
      </c>
      <c r="F39" s="370">
        <v>0</v>
      </c>
      <c r="G39" s="510">
        <v>0</v>
      </c>
      <c r="H39" s="510">
        <v>0</v>
      </c>
      <c r="I39" s="510">
        <v>0</v>
      </c>
      <c r="J39" s="510">
        <v>0</v>
      </c>
      <c r="K39" s="510">
        <v>0</v>
      </c>
      <c r="L39" s="510">
        <v>0</v>
      </c>
      <c r="M39" s="510">
        <v>0</v>
      </c>
      <c r="N39" s="511">
        <v>0</v>
      </c>
      <c r="O39" s="512">
        <v>0</v>
      </c>
      <c r="P39" s="513">
        <v>0</v>
      </c>
      <c r="Q39" s="507"/>
      <c r="R39" s="468"/>
      <c r="S39" s="47"/>
    </row>
    <row r="40" spans="1:19">
      <c r="A40" s="63" t="s">
        <v>355</v>
      </c>
      <c r="B40" s="508" t="s">
        <v>838</v>
      </c>
      <c r="C40" s="501" t="s">
        <v>837</v>
      </c>
      <c r="D40" s="502">
        <f t="shared" ref="D40:D58" si="10">SUM(E40,O40,P40)</f>
        <v>0</v>
      </c>
      <c r="E40" s="514">
        <f t="shared" ref="E40:E58" si="11">SUM(F40:N40)</f>
        <v>0</v>
      </c>
      <c r="F40" s="370">
        <v>0</v>
      </c>
      <c r="G40" s="510">
        <v>0</v>
      </c>
      <c r="H40" s="510">
        <v>0</v>
      </c>
      <c r="I40" s="510">
        <v>0</v>
      </c>
      <c r="J40" s="510">
        <v>0</v>
      </c>
      <c r="K40" s="510">
        <v>0</v>
      </c>
      <c r="L40" s="510">
        <v>0</v>
      </c>
      <c r="M40" s="510">
        <v>0</v>
      </c>
      <c r="N40" s="511">
        <v>0</v>
      </c>
      <c r="O40" s="515">
        <v>0</v>
      </c>
      <c r="P40" s="511">
        <v>0</v>
      </c>
      <c r="Q40" s="507"/>
      <c r="R40" s="468"/>
      <c r="S40" s="47"/>
    </row>
    <row r="41" spans="1:19">
      <c r="A41" s="63" t="s">
        <v>357</v>
      </c>
      <c r="B41" s="508" t="s">
        <v>839</v>
      </c>
      <c r="C41" s="501" t="s">
        <v>837</v>
      </c>
      <c r="D41" s="502">
        <f t="shared" si="10"/>
        <v>0</v>
      </c>
      <c r="E41" s="514">
        <f t="shared" si="11"/>
        <v>0</v>
      </c>
      <c r="F41" s="370">
        <v>0</v>
      </c>
      <c r="G41" s="510">
        <v>0</v>
      </c>
      <c r="H41" s="510">
        <v>0</v>
      </c>
      <c r="I41" s="510">
        <v>0</v>
      </c>
      <c r="J41" s="510">
        <v>0</v>
      </c>
      <c r="K41" s="510">
        <v>0</v>
      </c>
      <c r="L41" s="510">
        <v>0</v>
      </c>
      <c r="M41" s="510">
        <v>0</v>
      </c>
      <c r="N41" s="511">
        <v>0</v>
      </c>
      <c r="O41" s="515">
        <v>0</v>
      </c>
      <c r="P41" s="511">
        <v>0</v>
      </c>
      <c r="Q41" s="507"/>
      <c r="R41" s="468"/>
      <c r="S41" s="47"/>
    </row>
    <row r="42" spans="1:19">
      <c r="A42" s="150" t="s">
        <v>359</v>
      </c>
      <c r="B42" s="508" t="s">
        <v>840</v>
      </c>
      <c r="C42" s="501" t="s">
        <v>837</v>
      </c>
      <c r="D42" s="502">
        <f t="shared" si="10"/>
        <v>0</v>
      </c>
      <c r="E42" s="514">
        <f t="shared" si="11"/>
        <v>0</v>
      </c>
      <c r="F42" s="370">
        <v>0</v>
      </c>
      <c r="G42" s="510">
        <v>0</v>
      </c>
      <c r="H42" s="510">
        <v>0</v>
      </c>
      <c r="I42" s="510">
        <v>0</v>
      </c>
      <c r="J42" s="510">
        <v>0</v>
      </c>
      <c r="K42" s="510">
        <v>0</v>
      </c>
      <c r="L42" s="510">
        <v>0</v>
      </c>
      <c r="M42" s="510">
        <v>0</v>
      </c>
      <c r="N42" s="511">
        <v>0</v>
      </c>
      <c r="O42" s="515">
        <v>0</v>
      </c>
      <c r="P42" s="511">
        <v>0</v>
      </c>
      <c r="Q42" s="507"/>
      <c r="R42" s="468"/>
      <c r="S42" s="47"/>
    </row>
    <row r="43" spans="1:19">
      <c r="A43" s="63" t="s">
        <v>361</v>
      </c>
      <c r="B43" s="508" t="s">
        <v>841</v>
      </c>
      <c r="C43" s="501" t="s">
        <v>837</v>
      </c>
      <c r="D43" s="502">
        <f t="shared" si="10"/>
        <v>0</v>
      </c>
      <c r="E43" s="514">
        <f t="shared" si="11"/>
        <v>0</v>
      </c>
      <c r="F43" s="370">
        <v>0</v>
      </c>
      <c r="G43" s="510">
        <v>0</v>
      </c>
      <c r="H43" s="510">
        <v>0</v>
      </c>
      <c r="I43" s="510">
        <v>0</v>
      </c>
      <c r="J43" s="510">
        <v>0</v>
      </c>
      <c r="K43" s="510">
        <v>0</v>
      </c>
      <c r="L43" s="510">
        <v>0</v>
      </c>
      <c r="M43" s="510">
        <v>0</v>
      </c>
      <c r="N43" s="511">
        <v>0</v>
      </c>
      <c r="O43" s="515">
        <v>0</v>
      </c>
      <c r="P43" s="511">
        <v>0</v>
      </c>
      <c r="Q43" s="507"/>
      <c r="R43" s="468"/>
      <c r="S43" s="47"/>
    </row>
    <row r="44" spans="1:19">
      <c r="A44" s="63" t="s">
        <v>842</v>
      </c>
      <c r="B44" s="508" t="s">
        <v>843</v>
      </c>
      <c r="C44" s="501" t="s">
        <v>837</v>
      </c>
      <c r="D44" s="502">
        <f t="shared" si="10"/>
        <v>0</v>
      </c>
      <c r="E44" s="514">
        <f t="shared" si="11"/>
        <v>0</v>
      </c>
      <c r="F44" s="370">
        <v>0</v>
      </c>
      <c r="G44" s="510">
        <v>0</v>
      </c>
      <c r="H44" s="510">
        <v>0</v>
      </c>
      <c r="I44" s="510">
        <v>0</v>
      </c>
      <c r="J44" s="510">
        <v>0</v>
      </c>
      <c r="K44" s="510">
        <v>0</v>
      </c>
      <c r="L44" s="510">
        <v>0</v>
      </c>
      <c r="M44" s="510">
        <v>0</v>
      </c>
      <c r="N44" s="511">
        <v>0</v>
      </c>
      <c r="O44" s="515">
        <v>0</v>
      </c>
      <c r="P44" s="511">
        <v>0</v>
      </c>
      <c r="Q44" s="507"/>
      <c r="R44" s="468"/>
      <c r="S44" s="47"/>
    </row>
    <row r="45" spans="1:19">
      <c r="A45" s="63" t="s">
        <v>844</v>
      </c>
      <c r="B45" s="508" t="s">
        <v>845</v>
      </c>
      <c r="C45" s="501" t="s">
        <v>837</v>
      </c>
      <c r="D45" s="502">
        <f t="shared" si="10"/>
        <v>0</v>
      </c>
      <c r="E45" s="514">
        <f t="shared" si="11"/>
        <v>0</v>
      </c>
      <c r="F45" s="370">
        <v>0</v>
      </c>
      <c r="G45" s="510">
        <v>0</v>
      </c>
      <c r="H45" s="510">
        <v>0</v>
      </c>
      <c r="I45" s="510">
        <v>0</v>
      </c>
      <c r="J45" s="510">
        <v>0</v>
      </c>
      <c r="K45" s="510">
        <v>0</v>
      </c>
      <c r="L45" s="510">
        <v>0</v>
      </c>
      <c r="M45" s="510">
        <v>0</v>
      </c>
      <c r="N45" s="511">
        <v>0</v>
      </c>
      <c r="O45" s="515">
        <v>0</v>
      </c>
      <c r="P45" s="511">
        <v>0</v>
      </c>
      <c r="Q45" s="507"/>
      <c r="R45" s="468"/>
      <c r="S45" s="47"/>
    </row>
    <row r="46" spans="1:19">
      <c r="A46" s="150" t="s">
        <v>846</v>
      </c>
      <c r="B46" s="508" t="s">
        <v>847</v>
      </c>
      <c r="C46" s="501" t="s">
        <v>837</v>
      </c>
      <c r="D46" s="502">
        <f t="shared" si="10"/>
        <v>0</v>
      </c>
      <c r="E46" s="514">
        <f t="shared" si="11"/>
        <v>0</v>
      </c>
      <c r="F46" s="370">
        <v>0</v>
      </c>
      <c r="G46" s="510">
        <v>0</v>
      </c>
      <c r="H46" s="510">
        <v>0</v>
      </c>
      <c r="I46" s="510">
        <v>0</v>
      </c>
      <c r="J46" s="510">
        <v>0</v>
      </c>
      <c r="K46" s="510">
        <v>0</v>
      </c>
      <c r="L46" s="510">
        <v>0</v>
      </c>
      <c r="M46" s="510">
        <v>0</v>
      </c>
      <c r="N46" s="511">
        <v>0</v>
      </c>
      <c r="O46" s="515">
        <v>0</v>
      </c>
      <c r="P46" s="511">
        <v>0</v>
      </c>
      <c r="Q46" s="507"/>
      <c r="R46" s="468"/>
      <c r="S46" s="47"/>
    </row>
    <row r="47" spans="1:19">
      <c r="A47" s="150" t="s">
        <v>848</v>
      </c>
      <c r="B47" s="508" t="s">
        <v>849</v>
      </c>
      <c r="C47" s="501" t="s">
        <v>837</v>
      </c>
      <c r="D47" s="502">
        <f t="shared" si="10"/>
        <v>0</v>
      </c>
      <c r="E47" s="514">
        <f t="shared" si="11"/>
        <v>0</v>
      </c>
      <c r="F47" s="370">
        <v>0</v>
      </c>
      <c r="G47" s="510">
        <v>0</v>
      </c>
      <c r="H47" s="510">
        <v>0</v>
      </c>
      <c r="I47" s="510">
        <v>0</v>
      </c>
      <c r="J47" s="510">
        <v>0</v>
      </c>
      <c r="K47" s="510">
        <v>0</v>
      </c>
      <c r="L47" s="510">
        <v>0</v>
      </c>
      <c r="M47" s="510">
        <v>0</v>
      </c>
      <c r="N47" s="511">
        <v>0</v>
      </c>
      <c r="O47" s="515">
        <v>0</v>
      </c>
      <c r="P47" s="511">
        <v>0</v>
      </c>
      <c r="Q47" s="507"/>
      <c r="R47" s="468"/>
      <c r="S47" s="47"/>
    </row>
    <row r="48" spans="1:19">
      <c r="A48" s="63" t="s">
        <v>850</v>
      </c>
      <c r="B48" s="508" t="s">
        <v>851</v>
      </c>
      <c r="C48" s="501" t="s">
        <v>837</v>
      </c>
      <c r="D48" s="502">
        <f t="shared" si="10"/>
        <v>0</v>
      </c>
      <c r="E48" s="514">
        <f t="shared" si="11"/>
        <v>0</v>
      </c>
      <c r="F48" s="370">
        <v>0</v>
      </c>
      <c r="G48" s="510">
        <v>0</v>
      </c>
      <c r="H48" s="510">
        <v>0</v>
      </c>
      <c r="I48" s="510">
        <v>0</v>
      </c>
      <c r="J48" s="510">
        <v>0</v>
      </c>
      <c r="K48" s="510">
        <v>0</v>
      </c>
      <c r="L48" s="510">
        <v>0</v>
      </c>
      <c r="M48" s="510">
        <v>0</v>
      </c>
      <c r="N48" s="511">
        <v>0</v>
      </c>
      <c r="O48" s="515">
        <v>0</v>
      </c>
      <c r="P48" s="511">
        <v>0</v>
      </c>
      <c r="Q48" s="507"/>
      <c r="R48" s="468"/>
      <c r="S48" s="47"/>
    </row>
    <row r="49" spans="1:19">
      <c r="A49" s="63" t="s">
        <v>852</v>
      </c>
      <c r="B49" s="508" t="s">
        <v>853</v>
      </c>
      <c r="C49" s="501" t="s">
        <v>837</v>
      </c>
      <c r="D49" s="502">
        <f t="shared" si="10"/>
        <v>0</v>
      </c>
      <c r="E49" s="514">
        <f t="shared" si="11"/>
        <v>0</v>
      </c>
      <c r="F49" s="370">
        <v>0</v>
      </c>
      <c r="G49" s="510">
        <v>0</v>
      </c>
      <c r="H49" s="510">
        <v>0</v>
      </c>
      <c r="I49" s="510">
        <v>0</v>
      </c>
      <c r="J49" s="510">
        <v>0</v>
      </c>
      <c r="K49" s="510">
        <v>0</v>
      </c>
      <c r="L49" s="510">
        <v>0</v>
      </c>
      <c r="M49" s="510">
        <v>0</v>
      </c>
      <c r="N49" s="511">
        <v>0</v>
      </c>
      <c r="O49" s="515">
        <v>0</v>
      </c>
      <c r="P49" s="511">
        <v>0</v>
      </c>
      <c r="Q49" s="507"/>
      <c r="R49" s="468"/>
      <c r="S49" s="47"/>
    </row>
    <row r="50" spans="1:19">
      <c r="A50" s="63" t="s">
        <v>854</v>
      </c>
      <c r="B50" s="508" t="s">
        <v>855</v>
      </c>
      <c r="C50" s="501" t="s">
        <v>837</v>
      </c>
      <c r="D50" s="502">
        <f t="shared" si="10"/>
        <v>0</v>
      </c>
      <c r="E50" s="514">
        <f t="shared" si="11"/>
        <v>0</v>
      </c>
      <c r="F50" s="370">
        <v>0</v>
      </c>
      <c r="G50" s="510">
        <v>0</v>
      </c>
      <c r="H50" s="510">
        <v>0</v>
      </c>
      <c r="I50" s="510">
        <v>0</v>
      </c>
      <c r="J50" s="510">
        <v>0</v>
      </c>
      <c r="K50" s="510">
        <v>0</v>
      </c>
      <c r="L50" s="510">
        <v>0</v>
      </c>
      <c r="M50" s="510">
        <v>0</v>
      </c>
      <c r="N50" s="511">
        <v>0</v>
      </c>
      <c r="O50" s="515">
        <v>0</v>
      </c>
      <c r="P50" s="511">
        <v>0</v>
      </c>
      <c r="Q50" s="507"/>
      <c r="R50" s="468"/>
      <c r="S50" s="47"/>
    </row>
    <row r="51" spans="1:19">
      <c r="A51" s="150" t="s">
        <v>856</v>
      </c>
      <c r="B51" s="508" t="s">
        <v>857</v>
      </c>
      <c r="C51" s="501" t="s">
        <v>837</v>
      </c>
      <c r="D51" s="502">
        <f t="shared" si="10"/>
        <v>0</v>
      </c>
      <c r="E51" s="514">
        <f t="shared" si="11"/>
        <v>0</v>
      </c>
      <c r="F51" s="370">
        <v>0</v>
      </c>
      <c r="G51" s="510">
        <v>0</v>
      </c>
      <c r="H51" s="510">
        <v>0</v>
      </c>
      <c r="I51" s="510">
        <v>0</v>
      </c>
      <c r="J51" s="510">
        <v>0</v>
      </c>
      <c r="K51" s="510">
        <v>0</v>
      </c>
      <c r="L51" s="510">
        <v>0</v>
      </c>
      <c r="M51" s="510">
        <v>0</v>
      </c>
      <c r="N51" s="511">
        <v>0</v>
      </c>
      <c r="O51" s="515">
        <v>0</v>
      </c>
      <c r="P51" s="511">
        <v>0</v>
      </c>
      <c r="Q51" s="516"/>
      <c r="R51" s="468"/>
      <c r="S51" s="47"/>
    </row>
    <row r="52" spans="1:19">
      <c r="A52" s="150" t="s">
        <v>858</v>
      </c>
      <c r="B52" s="517" t="s">
        <v>859</v>
      </c>
      <c r="C52" s="501" t="s">
        <v>837</v>
      </c>
      <c r="D52" s="502">
        <f t="shared" si="10"/>
        <v>0</v>
      </c>
      <c r="E52" s="514">
        <f t="shared" si="11"/>
        <v>0</v>
      </c>
      <c r="F52" s="370">
        <v>0</v>
      </c>
      <c r="G52" s="510">
        <v>0</v>
      </c>
      <c r="H52" s="510">
        <v>0</v>
      </c>
      <c r="I52" s="510">
        <v>0</v>
      </c>
      <c r="J52" s="510">
        <v>0</v>
      </c>
      <c r="K52" s="510">
        <v>0</v>
      </c>
      <c r="L52" s="510">
        <v>0</v>
      </c>
      <c r="M52" s="510">
        <v>0</v>
      </c>
      <c r="N52" s="511">
        <v>0</v>
      </c>
      <c r="O52" s="515">
        <v>0</v>
      </c>
      <c r="P52" s="511">
        <v>0</v>
      </c>
      <c r="Q52" s="516"/>
      <c r="R52" s="468"/>
      <c r="S52" s="47"/>
    </row>
    <row r="53" spans="1:19">
      <c r="A53" s="63" t="s">
        <v>860</v>
      </c>
      <c r="B53" s="517" t="s">
        <v>861</v>
      </c>
      <c r="C53" s="501" t="s">
        <v>837</v>
      </c>
      <c r="D53" s="502">
        <f t="shared" si="10"/>
        <v>0</v>
      </c>
      <c r="E53" s="514">
        <f t="shared" si="11"/>
        <v>0</v>
      </c>
      <c r="F53" s="370">
        <v>0</v>
      </c>
      <c r="G53" s="510">
        <v>0</v>
      </c>
      <c r="H53" s="510">
        <v>0</v>
      </c>
      <c r="I53" s="510">
        <v>0</v>
      </c>
      <c r="J53" s="510">
        <v>0</v>
      </c>
      <c r="K53" s="510">
        <v>0</v>
      </c>
      <c r="L53" s="510">
        <v>0</v>
      </c>
      <c r="M53" s="510">
        <v>0</v>
      </c>
      <c r="N53" s="511">
        <v>0</v>
      </c>
      <c r="O53" s="515">
        <v>0</v>
      </c>
      <c r="P53" s="511">
        <v>0</v>
      </c>
      <c r="Q53" s="491"/>
      <c r="R53" s="468"/>
      <c r="S53" s="47"/>
    </row>
    <row r="54" spans="1:19">
      <c r="A54" s="63" t="s">
        <v>862</v>
      </c>
      <c r="B54" s="517" t="s">
        <v>863</v>
      </c>
      <c r="C54" s="501" t="s">
        <v>837</v>
      </c>
      <c r="D54" s="502">
        <f t="shared" si="10"/>
        <v>0</v>
      </c>
      <c r="E54" s="514">
        <f t="shared" si="11"/>
        <v>0</v>
      </c>
      <c r="F54" s="370">
        <v>0</v>
      </c>
      <c r="G54" s="510">
        <v>0</v>
      </c>
      <c r="H54" s="510">
        <v>0</v>
      </c>
      <c r="I54" s="510">
        <v>0</v>
      </c>
      <c r="J54" s="510">
        <v>0</v>
      </c>
      <c r="K54" s="510">
        <v>0</v>
      </c>
      <c r="L54" s="510">
        <v>0</v>
      </c>
      <c r="M54" s="510">
        <v>0</v>
      </c>
      <c r="N54" s="511">
        <v>0</v>
      </c>
      <c r="O54" s="515">
        <v>0</v>
      </c>
      <c r="P54" s="511">
        <v>0</v>
      </c>
      <c r="Q54" s="491"/>
      <c r="R54" s="468"/>
      <c r="S54" s="47"/>
    </row>
    <row r="55" spans="1:19">
      <c r="A55" s="63" t="s">
        <v>864</v>
      </c>
      <c r="B55" s="517" t="s">
        <v>865</v>
      </c>
      <c r="C55" s="501" t="s">
        <v>837</v>
      </c>
      <c r="D55" s="502">
        <f t="shared" si="10"/>
        <v>0</v>
      </c>
      <c r="E55" s="514">
        <f t="shared" si="11"/>
        <v>0</v>
      </c>
      <c r="F55" s="518">
        <v>0</v>
      </c>
      <c r="G55" s="519">
        <v>0</v>
      </c>
      <c r="H55" s="519">
        <v>0</v>
      </c>
      <c r="I55" s="519">
        <v>0</v>
      </c>
      <c r="J55" s="519">
        <v>0</v>
      </c>
      <c r="K55" s="519">
        <v>0</v>
      </c>
      <c r="L55" s="519">
        <v>0</v>
      </c>
      <c r="M55" s="519">
        <v>0</v>
      </c>
      <c r="N55" s="520">
        <v>0</v>
      </c>
      <c r="O55" s="521">
        <v>0</v>
      </c>
      <c r="P55" s="520">
        <v>0</v>
      </c>
      <c r="Q55" s="491"/>
      <c r="R55" s="468"/>
      <c r="S55" s="47"/>
    </row>
    <row r="56" spans="1:19">
      <c r="A56" s="63" t="s">
        <v>866</v>
      </c>
      <c r="B56" s="517" t="s">
        <v>867</v>
      </c>
      <c r="C56" s="501" t="s">
        <v>837</v>
      </c>
      <c r="D56" s="502">
        <f t="shared" si="10"/>
        <v>0</v>
      </c>
      <c r="E56" s="514">
        <f t="shared" si="11"/>
        <v>0</v>
      </c>
      <c r="F56" s="370">
        <v>0</v>
      </c>
      <c r="G56" s="510">
        <v>0</v>
      </c>
      <c r="H56" s="510">
        <v>0</v>
      </c>
      <c r="I56" s="510">
        <v>0</v>
      </c>
      <c r="J56" s="510">
        <v>0</v>
      </c>
      <c r="K56" s="510">
        <v>0</v>
      </c>
      <c r="L56" s="510">
        <v>0</v>
      </c>
      <c r="M56" s="510">
        <v>0</v>
      </c>
      <c r="N56" s="511">
        <v>0</v>
      </c>
      <c r="O56" s="515">
        <v>0</v>
      </c>
      <c r="P56" s="511">
        <v>0</v>
      </c>
      <c r="Q56" s="491"/>
      <c r="R56" s="468"/>
      <c r="S56" s="47"/>
    </row>
    <row r="57" spans="1:19">
      <c r="A57" s="63" t="s">
        <v>868</v>
      </c>
      <c r="B57" s="517" t="s">
        <v>869</v>
      </c>
      <c r="C57" s="501" t="s">
        <v>837</v>
      </c>
      <c r="D57" s="502">
        <f t="shared" si="10"/>
        <v>0</v>
      </c>
      <c r="E57" s="514">
        <f t="shared" si="11"/>
        <v>0</v>
      </c>
      <c r="F57" s="370">
        <v>0</v>
      </c>
      <c r="G57" s="510">
        <v>0</v>
      </c>
      <c r="H57" s="510">
        <v>0</v>
      </c>
      <c r="I57" s="510">
        <v>0</v>
      </c>
      <c r="J57" s="510">
        <v>0</v>
      </c>
      <c r="K57" s="510">
        <v>0</v>
      </c>
      <c r="L57" s="510">
        <v>0</v>
      </c>
      <c r="M57" s="510">
        <v>0</v>
      </c>
      <c r="N57" s="511">
        <v>0</v>
      </c>
      <c r="O57" s="515">
        <v>0</v>
      </c>
      <c r="P57" s="511">
        <v>0</v>
      </c>
      <c r="Q57" s="491"/>
      <c r="R57" s="468"/>
      <c r="S57" s="47"/>
    </row>
    <row r="58" spans="1:19" ht="15.75" thickBot="1">
      <c r="A58" s="107" t="s">
        <v>870</v>
      </c>
      <c r="B58" s="522" t="s">
        <v>871</v>
      </c>
      <c r="C58" s="460" t="s">
        <v>837</v>
      </c>
      <c r="D58" s="506">
        <f t="shared" si="10"/>
        <v>0</v>
      </c>
      <c r="E58" s="523">
        <f t="shared" si="11"/>
        <v>0</v>
      </c>
      <c r="F58" s="524">
        <v>0</v>
      </c>
      <c r="G58" s="525">
        <v>0</v>
      </c>
      <c r="H58" s="525">
        <v>0</v>
      </c>
      <c r="I58" s="525">
        <v>0</v>
      </c>
      <c r="J58" s="525">
        <v>0</v>
      </c>
      <c r="K58" s="525">
        <v>0</v>
      </c>
      <c r="L58" s="525">
        <v>0</v>
      </c>
      <c r="M58" s="525">
        <v>0</v>
      </c>
      <c r="N58" s="526">
        <v>0</v>
      </c>
      <c r="O58" s="527">
        <v>0</v>
      </c>
      <c r="P58" s="526">
        <v>0</v>
      </c>
      <c r="Q58" s="528"/>
      <c r="R58" s="468"/>
      <c r="S58" s="47"/>
    </row>
    <row r="59" spans="1:19">
      <c r="A59" s="529"/>
      <c r="B59" s="530"/>
      <c r="C59" s="531"/>
      <c r="D59" s="532"/>
      <c r="E59" s="532"/>
      <c r="F59" s="532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4"/>
      <c r="R59" s="468"/>
      <c r="S59" s="47"/>
    </row>
    <row r="60" spans="1:19">
      <c r="A60" s="535"/>
      <c r="C60" s="536"/>
      <c r="D60" s="537"/>
      <c r="E60" s="537"/>
      <c r="F60" s="537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9"/>
      <c r="R60" s="468"/>
      <c r="S60" s="47"/>
    </row>
    <row r="61" spans="1:19">
      <c r="A61" s="535"/>
      <c r="B61" s="537"/>
      <c r="C61" s="536"/>
      <c r="D61" s="537"/>
      <c r="E61" s="537"/>
      <c r="F61" s="537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9"/>
      <c r="R61" s="468"/>
      <c r="S61" s="47"/>
    </row>
    <row r="62" spans="1:19">
      <c r="A62" s="540"/>
      <c r="B62" s="541" t="s">
        <v>872</v>
      </c>
      <c r="C62" s="542"/>
      <c r="D62" s="542"/>
      <c r="E62" s="542"/>
      <c r="F62" s="542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7"/>
      <c r="R62" s="468"/>
      <c r="S62" s="47"/>
    </row>
    <row r="63" spans="1:19">
      <c r="A63" s="540"/>
      <c r="B63" s="542"/>
      <c r="C63" s="542"/>
      <c r="D63" s="542"/>
      <c r="E63" s="542"/>
      <c r="F63" s="542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7"/>
      <c r="R63" s="468"/>
      <c r="S63" s="47"/>
    </row>
    <row r="64" spans="1:19">
      <c r="A64" s="543"/>
      <c r="B64" s="544"/>
      <c r="C64" s="544"/>
      <c r="D64" s="544"/>
      <c r="E64" s="544"/>
      <c r="F64" s="544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3"/>
      <c r="R64" s="545"/>
    </row>
  </sheetData>
  <sheetProtection password="F757" sheet="1" objects="1" scenarios="1"/>
  <mergeCells count="17">
    <mergeCell ref="F9:N9"/>
    <mergeCell ref="O9:O12"/>
    <mergeCell ref="P9:P12"/>
    <mergeCell ref="Q9:Q12"/>
    <mergeCell ref="F10:F12"/>
    <mergeCell ref="G10:I11"/>
    <mergeCell ref="J10:N11"/>
    <mergeCell ref="A9:A12"/>
    <mergeCell ref="B9:B12"/>
    <mergeCell ref="C9:C12"/>
    <mergeCell ref="D9:D12"/>
    <mergeCell ref="E9:E12"/>
    <mergeCell ref="A1:Q1"/>
    <mergeCell ref="A2:Q2"/>
    <mergeCell ref="A3:Q3"/>
    <mergeCell ref="A5:Q5"/>
    <mergeCell ref="J8:Q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Q1"/>
    </sheetView>
  </sheetViews>
  <sheetFormatPr defaultRowHeight="15"/>
  <cols>
    <col min="1" max="1" width="7.28515625" customWidth="1"/>
    <col min="2" max="2" width="49" customWidth="1"/>
    <col min="3" max="3" width="10" customWidth="1"/>
    <col min="4" max="4" width="12" customWidth="1"/>
    <col min="5" max="5" width="13" customWidth="1"/>
    <col min="6" max="6" width="12.5703125" customWidth="1"/>
    <col min="7" max="7" width="10" customWidth="1"/>
    <col min="8" max="8" width="9.42578125" customWidth="1"/>
    <col min="9" max="9" width="10.42578125" customWidth="1"/>
    <col min="12" max="12" width="13" customWidth="1"/>
    <col min="13" max="13" width="13.85546875" customWidth="1"/>
    <col min="14" max="14" width="13.140625" customWidth="1"/>
    <col min="15" max="15" width="12.28515625" customWidth="1"/>
    <col min="16" max="16" width="13.85546875" customWidth="1"/>
    <col min="17" max="17" width="18.140625" customWidth="1"/>
    <col min="18" max="18" width="21.28515625" customWidth="1"/>
  </cols>
  <sheetData>
    <row r="1" spans="1:18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4"/>
    </row>
    <row r="2" spans="1:18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4"/>
    </row>
    <row r="3" spans="1:18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998" t="s">
        <v>873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1000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 ht="15.75" thickBot="1">
      <c r="A8" s="465"/>
      <c r="B8" s="466"/>
      <c r="C8" s="466"/>
      <c r="D8" s="466"/>
      <c r="E8" s="466"/>
      <c r="F8" s="466"/>
      <c r="G8" s="466"/>
      <c r="H8" s="466"/>
      <c r="I8" s="1098" t="s">
        <v>874</v>
      </c>
      <c r="J8" s="1098"/>
      <c r="K8" s="1098"/>
      <c r="L8" s="1098"/>
      <c r="M8" s="1098"/>
      <c r="N8" s="1098"/>
      <c r="O8" s="1098"/>
      <c r="P8" s="1098"/>
      <c r="Q8" s="467"/>
    </row>
    <row r="9" spans="1:18" ht="18" customHeight="1">
      <c r="A9" s="1069" t="s">
        <v>4</v>
      </c>
      <c r="B9" s="1072" t="s">
        <v>5</v>
      </c>
      <c r="C9" s="1074" t="s">
        <v>161</v>
      </c>
      <c r="D9" s="1099" t="s">
        <v>784</v>
      </c>
      <c r="E9" s="1102" t="s">
        <v>785</v>
      </c>
      <c r="F9" s="1105" t="s">
        <v>875</v>
      </c>
      <c r="G9" s="1105"/>
      <c r="H9" s="1105"/>
      <c r="I9" s="1105"/>
      <c r="J9" s="1105"/>
      <c r="K9" s="1105"/>
      <c r="L9" s="1105"/>
      <c r="M9" s="1105"/>
      <c r="N9" s="1106"/>
      <c r="O9" s="1102" t="s">
        <v>787</v>
      </c>
      <c r="P9" s="1107" t="s">
        <v>788</v>
      </c>
      <c r="Q9" s="1095" t="s">
        <v>493</v>
      </c>
      <c r="R9" s="7"/>
    </row>
    <row r="10" spans="1:18" ht="15" customHeight="1">
      <c r="A10" s="1070"/>
      <c r="B10" s="1057"/>
      <c r="C10" s="1075"/>
      <c r="D10" s="1100"/>
      <c r="E10" s="1103"/>
      <c r="F10" s="1110" t="s">
        <v>876</v>
      </c>
      <c r="G10" s="1113" t="s">
        <v>877</v>
      </c>
      <c r="H10" s="1113"/>
      <c r="I10" s="1113"/>
      <c r="J10" s="1114" t="s">
        <v>878</v>
      </c>
      <c r="K10" s="1115"/>
      <c r="L10" s="1115"/>
      <c r="M10" s="1115"/>
      <c r="N10" s="1116"/>
      <c r="O10" s="1103"/>
      <c r="P10" s="1108"/>
      <c r="Q10" s="1096"/>
      <c r="R10" s="7"/>
    </row>
    <row r="11" spans="1:18">
      <c r="A11" s="1070"/>
      <c r="B11" s="1057"/>
      <c r="C11" s="1075"/>
      <c r="D11" s="1100"/>
      <c r="E11" s="1103"/>
      <c r="F11" s="1111"/>
      <c r="G11" s="1113"/>
      <c r="H11" s="1113"/>
      <c r="I11" s="1113"/>
      <c r="J11" s="1117"/>
      <c r="K11" s="1118"/>
      <c r="L11" s="1118"/>
      <c r="M11" s="1118"/>
      <c r="N11" s="1119"/>
      <c r="O11" s="1103"/>
      <c r="P11" s="1108"/>
      <c r="Q11" s="1096"/>
      <c r="R11" s="7"/>
    </row>
    <row r="12" spans="1:18" ht="85.5" customHeight="1" thickBot="1">
      <c r="A12" s="1071"/>
      <c r="B12" s="1073"/>
      <c r="C12" s="1076"/>
      <c r="D12" s="1101"/>
      <c r="E12" s="1104"/>
      <c r="F12" s="1112"/>
      <c r="G12" s="546" t="s">
        <v>879</v>
      </c>
      <c r="H12" s="546" t="s">
        <v>880</v>
      </c>
      <c r="I12" s="546" t="s">
        <v>881</v>
      </c>
      <c r="J12" s="546" t="s">
        <v>795</v>
      </c>
      <c r="K12" s="546" t="s">
        <v>796</v>
      </c>
      <c r="L12" s="546" t="s">
        <v>797</v>
      </c>
      <c r="M12" s="547" t="s">
        <v>882</v>
      </c>
      <c r="N12" s="548" t="s">
        <v>883</v>
      </c>
      <c r="O12" s="1104"/>
      <c r="P12" s="1109"/>
      <c r="Q12" s="1097"/>
      <c r="R12" s="7"/>
    </row>
    <row r="13" spans="1:18">
      <c r="A13" s="549">
        <v>1</v>
      </c>
      <c r="B13" s="54">
        <v>2</v>
      </c>
      <c r="C13" s="54">
        <v>3</v>
      </c>
      <c r="D13" s="550">
        <v>4</v>
      </c>
      <c r="E13" s="475">
        <v>5</v>
      </c>
      <c r="F13" s="476">
        <v>6</v>
      </c>
      <c r="G13" s="476">
        <v>7</v>
      </c>
      <c r="H13" s="476">
        <v>8</v>
      </c>
      <c r="I13" s="8">
        <v>9</v>
      </c>
      <c r="J13" s="476">
        <v>10</v>
      </c>
      <c r="K13" s="477">
        <v>11</v>
      </c>
      <c r="L13" s="477">
        <v>12</v>
      </c>
      <c r="M13" s="8">
        <v>13</v>
      </c>
      <c r="N13" s="551">
        <v>14</v>
      </c>
      <c r="O13" s="473">
        <v>15</v>
      </c>
      <c r="P13" s="478">
        <v>16</v>
      </c>
      <c r="Q13" s="552">
        <v>17</v>
      </c>
    </row>
    <row r="14" spans="1:18">
      <c r="A14" s="233" t="s">
        <v>348</v>
      </c>
      <c r="B14" s="553" t="s">
        <v>884</v>
      </c>
      <c r="C14" s="481" t="s">
        <v>646</v>
      </c>
      <c r="D14" s="554">
        <f t="shared" ref="D14:P14" si="0">SUM(D15,D16,D17,D27:D33,D37)</f>
        <v>2.5499999999999998</v>
      </c>
      <c r="E14" s="483">
        <f>SUM(E15,E16,E17,E27:E33,E37)</f>
        <v>8.6834880964882163E-3</v>
      </c>
      <c r="F14" s="555">
        <f t="shared" si="0"/>
        <v>1.9126625763189883E-4</v>
      </c>
      <c r="G14" s="555">
        <f t="shared" si="0"/>
        <v>2.0656755824245074E-3</v>
      </c>
      <c r="H14" s="555">
        <f t="shared" si="0"/>
        <v>2.2951950915827852E-4</v>
      </c>
      <c r="I14" s="555">
        <f t="shared" si="0"/>
        <v>1.0710910427386327E-3</v>
      </c>
      <c r="J14" s="555">
        <f t="shared" si="0"/>
        <v>9.9458453968587429E-4</v>
      </c>
      <c r="K14" s="555">
        <f t="shared" si="0"/>
        <v>4.1313511648490243E-3</v>
      </c>
      <c r="L14" s="555">
        <f t="shared" si="0"/>
        <v>0</v>
      </c>
      <c r="M14" s="555">
        <f t="shared" si="0"/>
        <v>0</v>
      </c>
      <c r="N14" s="556">
        <f t="shared" si="0"/>
        <v>0</v>
      </c>
      <c r="O14" s="483">
        <f t="shared" si="0"/>
        <v>0</v>
      </c>
      <c r="P14" s="482">
        <f t="shared" si="0"/>
        <v>2.5499999999999998</v>
      </c>
      <c r="Q14" s="557" t="s">
        <v>885</v>
      </c>
    </row>
    <row r="15" spans="1:18">
      <c r="A15" s="558" t="s">
        <v>286</v>
      </c>
      <c r="B15" s="559" t="s">
        <v>802</v>
      </c>
      <c r="C15" s="486" t="s">
        <v>646</v>
      </c>
      <c r="D15" s="560">
        <v>0</v>
      </c>
      <c r="E15" s="561">
        <f>SUM(F15:N15)</f>
        <v>0</v>
      </c>
      <c r="F15" s="489">
        <f>$D15*F$43/100</f>
        <v>0</v>
      </c>
      <c r="G15" s="489">
        <f t="shared" ref="G15:P16" si="1">$D15*G$43/100</f>
        <v>0</v>
      </c>
      <c r="H15" s="489">
        <f t="shared" si="1"/>
        <v>0</v>
      </c>
      <c r="I15" s="489">
        <f t="shared" si="1"/>
        <v>0</v>
      </c>
      <c r="J15" s="489">
        <f t="shared" si="1"/>
        <v>0</v>
      </c>
      <c r="K15" s="489">
        <f t="shared" si="1"/>
        <v>0</v>
      </c>
      <c r="L15" s="489">
        <f t="shared" si="1"/>
        <v>0</v>
      </c>
      <c r="M15" s="489">
        <f t="shared" si="1"/>
        <v>0</v>
      </c>
      <c r="N15" s="562">
        <f t="shared" si="1"/>
        <v>0</v>
      </c>
      <c r="O15" s="488">
        <f t="shared" si="1"/>
        <v>0</v>
      </c>
      <c r="P15" s="490">
        <f t="shared" si="1"/>
        <v>0</v>
      </c>
      <c r="Q15" s="563"/>
    </row>
    <row r="16" spans="1:18">
      <c r="A16" s="63" t="s">
        <v>296</v>
      </c>
      <c r="B16" s="564" t="s">
        <v>803</v>
      </c>
      <c r="C16" s="486" t="s">
        <v>646</v>
      </c>
      <c r="D16" s="487">
        <v>0</v>
      </c>
      <c r="E16" s="561">
        <f>SUM(F16:N16)</f>
        <v>0</v>
      </c>
      <c r="F16" s="489">
        <f>$D16*F$43/100</f>
        <v>0</v>
      </c>
      <c r="G16" s="489">
        <f t="shared" si="1"/>
        <v>0</v>
      </c>
      <c r="H16" s="489">
        <f t="shared" si="1"/>
        <v>0</v>
      </c>
      <c r="I16" s="489">
        <f t="shared" si="1"/>
        <v>0</v>
      </c>
      <c r="J16" s="489">
        <f t="shared" si="1"/>
        <v>0</v>
      </c>
      <c r="K16" s="489">
        <f t="shared" si="1"/>
        <v>0</v>
      </c>
      <c r="L16" s="489">
        <f t="shared" si="1"/>
        <v>0</v>
      </c>
      <c r="M16" s="489">
        <f t="shared" si="1"/>
        <v>0</v>
      </c>
      <c r="N16" s="562">
        <f t="shared" si="1"/>
        <v>0</v>
      </c>
      <c r="O16" s="488">
        <f t="shared" si="1"/>
        <v>0</v>
      </c>
      <c r="P16" s="490">
        <f t="shared" si="1"/>
        <v>0</v>
      </c>
      <c r="Q16" s="563"/>
    </row>
    <row r="17" spans="1:17">
      <c r="A17" s="63" t="s">
        <v>298</v>
      </c>
      <c r="B17" s="564" t="s">
        <v>886</v>
      </c>
      <c r="C17" s="486" t="s">
        <v>646</v>
      </c>
      <c r="D17" s="493">
        <f>SUM(D18:D26)</f>
        <v>0</v>
      </c>
      <c r="E17" s="565">
        <f t="shared" ref="E17:P17" si="2">SUM(E18:E26)</f>
        <v>0</v>
      </c>
      <c r="F17" s="566">
        <f t="shared" si="2"/>
        <v>0</v>
      </c>
      <c r="G17" s="566">
        <f t="shared" si="2"/>
        <v>0</v>
      </c>
      <c r="H17" s="566">
        <f t="shared" si="2"/>
        <v>0</v>
      </c>
      <c r="I17" s="566">
        <f t="shared" si="2"/>
        <v>0</v>
      </c>
      <c r="J17" s="566">
        <f t="shared" si="2"/>
        <v>0</v>
      </c>
      <c r="K17" s="566">
        <f t="shared" si="2"/>
        <v>0</v>
      </c>
      <c r="L17" s="566">
        <f t="shared" si="2"/>
        <v>0</v>
      </c>
      <c r="M17" s="566">
        <f t="shared" si="2"/>
        <v>0</v>
      </c>
      <c r="N17" s="567">
        <f t="shared" si="2"/>
        <v>0</v>
      </c>
      <c r="O17" s="568">
        <f t="shared" si="2"/>
        <v>0</v>
      </c>
      <c r="P17" s="569">
        <f t="shared" si="2"/>
        <v>0</v>
      </c>
      <c r="Q17" s="563"/>
    </row>
    <row r="18" spans="1:17">
      <c r="A18" s="63" t="s">
        <v>735</v>
      </c>
      <c r="B18" s="570" t="s">
        <v>887</v>
      </c>
      <c r="C18" s="486" t="s">
        <v>646</v>
      </c>
      <c r="D18" s="487">
        <v>0</v>
      </c>
      <c r="E18" s="561">
        <f>SUM(F18:N18)</f>
        <v>0</v>
      </c>
      <c r="F18" s="489">
        <f>$D18*F$43/100</f>
        <v>0</v>
      </c>
      <c r="G18" s="489">
        <f t="shared" ref="G18:P18" si="3">$D18*G$43/100</f>
        <v>0</v>
      </c>
      <c r="H18" s="489">
        <f t="shared" si="3"/>
        <v>0</v>
      </c>
      <c r="I18" s="489">
        <f t="shared" si="3"/>
        <v>0</v>
      </c>
      <c r="J18" s="489">
        <f t="shared" si="3"/>
        <v>0</v>
      </c>
      <c r="K18" s="489">
        <f t="shared" si="3"/>
        <v>0</v>
      </c>
      <c r="L18" s="489">
        <f t="shared" si="3"/>
        <v>0</v>
      </c>
      <c r="M18" s="489">
        <f t="shared" si="3"/>
        <v>0</v>
      </c>
      <c r="N18" s="562">
        <f t="shared" si="3"/>
        <v>0</v>
      </c>
      <c r="O18" s="488">
        <f t="shared" si="3"/>
        <v>0</v>
      </c>
      <c r="P18" s="490">
        <f t="shared" si="3"/>
        <v>0</v>
      </c>
      <c r="Q18" s="563"/>
    </row>
    <row r="19" spans="1:17">
      <c r="A19" s="63" t="s">
        <v>737</v>
      </c>
      <c r="B19" s="571" t="s">
        <v>888</v>
      </c>
      <c r="C19" s="486" t="s">
        <v>646</v>
      </c>
      <c r="D19" s="487">
        <v>0</v>
      </c>
      <c r="E19" s="561">
        <f t="shared" ref="E19:E35" si="4">SUM(F19:N19)</f>
        <v>0</v>
      </c>
      <c r="F19" s="489">
        <f t="shared" ref="F19:P32" si="5">$D19*F$43/100</f>
        <v>0</v>
      </c>
      <c r="G19" s="489">
        <f t="shared" si="5"/>
        <v>0</v>
      </c>
      <c r="H19" s="489">
        <f t="shared" si="5"/>
        <v>0</v>
      </c>
      <c r="I19" s="489">
        <f t="shared" si="5"/>
        <v>0</v>
      </c>
      <c r="J19" s="489">
        <f t="shared" si="5"/>
        <v>0</v>
      </c>
      <c r="K19" s="489">
        <f t="shared" si="5"/>
        <v>0</v>
      </c>
      <c r="L19" s="489">
        <f t="shared" si="5"/>
        <v>0</v>
      </c>
      <c r="M19" s="489">
        <f t="shared" si="5"/>
        <v>0</v>
      </c>
      <c r="N19" s="562">
        <f t="shared" si="5"/>
        <v>0</v>
      </c>
      <c r="O19" s="488">
        <f t="shared" si="5"/>
        <v>0</v>
      </c>
      <c r="P19" s="490">
        <f t="shared" si="5"/>
        <v>0</v>
      </c>
      <c r="Q19" s="563"/>
    </row>
    <row r="20" spans="1:17">
      <c r="A20" s="63" t="s">
        <v>739</v>
      </c>
      <c r="B20" s="564" t="s">
        <v>807</v>
      </c>
      <c r="C20" s="486" t="s">
        <v>646</v>
      </c>
      <c r="D20" s="487">
        <v>0</v>
      </c>
      <c r="E20" s="561">
        <f t="shared" si="4"/>
        <v>0</v>
      </c>
      <c r="F20" s="489">
        <f t="shared" si="5"/>
        <v>0</v>
      </c>
      <c r="G20" s="489">
        <f t="shared" si="5"/>
        <v>0</v>
      </c>
      <c r="H20" s="489">
        <f t="shared" si="5"/>
        <v>0</v>
      </c>
      <c r="I20" s="489">
        <f t="shared" si="5"/>
        <v>0</v>
      </c>
      <c r="J20" s="489">
        <f t="shared" si="5"/>
        <v>0</v>
      </c>
      <c r="K20" s="489">
        <f t="shared" si="5"/>
        <v>0</v>
      </c>
      <c r="L20" s="489">
        <f t="shared" si="5"/>
        <v>0</v>
      </c>
      <c r="M20" s="489">
        <f t="shared" si="5"/>
        <v>0</v>
      </c>
      <c r="N20" s="562">
        <f t="shared" si="5"/>
        <v>0</v>
      </c>
      <c r="O20" s="488">
        <f t="shared" si="5"/>
        <v>0</v>
      </c>
      <c r="P20" s="490">
        <f t="shared" si="5"/>
        <v>0</v>
      </c>
      <c r="Q20" s="563"/>
    </row>
    <row r="21" spans="1:17">
      <c r="A21" s="63" t="s">
        <v>808</v>
      </c>
      <c r="B21" s="571" t="s">
        <v>809</v>
      </c>
      <c r="C21" s="486" t="s">
        <v>646</v>
      </c>
      <c r="D21" s="487">
        <v>0</v>
      </c>
      <c r="E21" s="561">
        <f t="shared" si="4"/>
        <v>0</v>
      </c>
      <c r="F21" s="489">
        <f t="shared" si="5"/>
        <v>0</v>
      </c>
      <c r="G21" s="489">
        <f t="shared" si="5"/>
        <v>0</v>
      </c>
      <c r="H21" s="489">
        <f t="shared" si="5"/>
        <v>0</v>
      </c>
      <c r="I21" s="489">
        <f t="shared" si="5"/>
        <v>0</v>
      </c>
      <c r="J21" s="489">
        <f t="shared" si="5"/>
        <v>0</v>
      </c>
      <c r="K21" s="489">
        <f t="shared" si="5"/>
        <v>0</v>
      </c>
      <c r="L21" s="489">
        <f t="shared" si="5"/>
        <v>0</v>
      </c>
      <c r="M21" s="489">
        <f t="shared" si="5"/>
        <v>0</v>
      </c>
      <c r="N21" s="562">
        <f t="shared" si="5"/>
        <v>0</v>
      </c>
      <c r="O21" s="488">
        <f t="shared" si="5"/>
        <v>0</v>
      </c>
      <c r="P21" s="490">
        <f t="shared" si="5"/>
        <v>0</v>
      </c>
      <c r="Q21" s="563"/>
    </row>
    <row r="22" spans="1:17">
      <c r="A22" s="63" t="s">
        <v>810</v>
      </c>
      <c r="B22" s="571" t="s">
        <v>889</v>
      </c>
      <c r="C22" s="486" t="s">
        <v>646</v>
      </c>
      <c r="D22" s="487">
        <v>0</v>
      </c>
      <c r="E22" s="561">
        <f t="shared" si="4"/>
        <v>0</v>
      </c>
      <c r="F22" s="489">
        <f t="shared" si="5"/>
        <v>0</v>
      </c>
      <c r="G22" s="489">
        <f t="shared" si="5"/>
        <v>0</v>
      </c>
      <c r="H22" s="489">
        <f t="shared" si="5"/>
        <v>0</v>
      </c>
      <c r="I22" s="489">
        <f t="shared" si="5"/>
        <v>0</v>
      </c>
      <c r="J22" s="489">
        <f t="shared" si="5"/>
        <v>0</v>
      </c>
      <c r="K22" s="489">
        <f t="shared" si="5"/>
        <v>0</v>
      </c>
      <c r="L22" s="489">
        <f t="shared" si="5"/>
        <v>0</v>
      </c>
      <c r="M22" s="489">
        <f t="shared" si="5"/>
        <v>0</v>
      </c>
      <c r="N22" s="562">
        <f t="shared" si="5"/>
        <v>0</v>
      </c>
      <c r="O22" s="488">
        <f t="shared" si="5"/>
        <v>0</v>
      </c>
      <c r="P22" s="490">
        <f t="shared" si="5"/>
        <v>0</v>
      </c>
      <c r="Q22" s="563"/>
    </row>
    <row r="23" spans="1:17">
      <c r="A23" s="63" t="s">
        <v>890</v>
      </c>
      <c r="B23" s="571" t="s">
        <v>891</v>
      </c>
      <c r="C23" s="486" t="s">
        <v>646</v>
      </c>
      <c r="D23" s="487">
        <v>0</v>
      </c>
      <c r="E23" s="561">
        <f t="shared" si="4"/>
        <v>0</v>
      </c>
      <c r="F23" s="489">
        <f t="shared" si="5"/>
        <v>0</v>
      </c>
      <c r="G23" s="489">
        <f t="shared" si="5"/>
        <v>0</v>
      </c>
      <c r="H23" s="489">
        <f t="shared" si="5"/>
        <v>0</v>
      </c>
      <c r="I23" s="489">
        <f t="shared" si="5"/>
        <v>0</v>
      </c>
      <c r="J23" s="489">
        <f t="shared" si="5"/>
        <v>0</v>
      </c>
      <c r="K23" s="489">
        <f t="shared" si="5"/>
        <v>0</v>
      </c>
      <c r="L23" s="489">
        <f t="shared" si="5"/>
        <v>0</v>
      </c>
      <c r="M23" s="489">
        <f t="shared" si="5"/>
        <v>0</v>
      </c>
      <c r="N23" s="562">
        <f t="shared" si="5"/>
        <v>0</v>
      </c>
      <c r="O23" s="488">
        <f t="shared" si="5"/>
        <v>0</v>
      </c>
      <c r="P23" s="490">
        <f t="shared" si="5"/>
        <v>0</v>
      </c>
      <c r="Q23" s="563"/>
    </row>
    <row r="24" spans="1:17">
      <c r="A24" s="63" t="s">
        <v>892</v>
      </c>
      <c r="B24" s="571" t="s">
        <v>893</v>
      </c>
      <c r="C24" s="486" t="s">
        <v>646</v>
      </c>
      <c r="D24" s="487">
        <v>0</v>
      </c>
      <c r="E24" s="561">
        <f t="shared" si="4"/>
        <v>0</v>
      </c>
      <c r="F24" s="489">
        <f t="shared" si="5"/>
        <v>0</v>
      </c>
      <c r="G24" s="489">
        <f t="shared" si="5"/>
        <v>0</v>
      </c>
      <c r="H24" s="489">
        <f t="shared" si="5"/>
        <v>0</v>
      </c>
      <c r="I24" s="489">
        <f t="shared" si="5"/>
        <v>0</v>
      </c>
      <c r="J24" s="489">
        <f t="shared" si="5"/>
        <v>0</v>
      </c>
      <c r="K24" s="489">
        <f t="shared" si="5"/>
        <v>0</v>
      </c>
      <c r="L24" s="489">
        <f t="shared" si="5"/>
        <v>0</v>
      </c>
      <c r="M24" s="489">
        <f t="shared" si="5"/>
        <v>0</v>
      </c>
      <c r="N24" s="562">
        <f t="shared" si="5"/>
        <v>0</v>
      </c>
      <c r="O24" s="488">
        <f t="shared" si="5"/>
        <v>0</v>
      </c>
      <c r="P24" s="490">
        <f t="shared" si="5"/>
        <v>0</v>
      </c>
      <c r="Q24" s="563"/>
    </row>
    <row r="25" spans="1:17">
      <c r="A25" s="63" t="s">
        <v>894</v>
      </c>
      <c r="B25" s="571" t="s">
        <v>895</v>
      </c>
      <c r="C25" s="486" t="s">
        <v>646</v>
      </c>
      <c r="D25" s="487">
        <v>0</v>
      </c>
      <c r="E25" s="561">
        <f t="shared" si="4"/>
        <v>0</v>
      </c>
      <c r="F25" s="489">
        <f t="shared" si="5"/>
        <v>0</v>
      </c>
      <c r="G25" s="489">
        <f t="shared" si="5"/>
        <v>0</v>
      </c>
      <c r="H25" s="489">
        <f t="shared" si="5"/>
        <v>0</v>
      </c>
      <c r="I25" s="489">
        <f t="shared" si="5"/>
        <v>0</v>
      </c>
      <c r="J25" s="489">
        <f t="shared" si="5"/>
        <v>0</v>
      </c>
      <c r="K25" s="489">
        <f t="shared" si="5"/>
        <v>0</v>
      </c>
      <c r="L25" s="489">
        <f t="shared" si="5"/>
        <v>0</v>
      </c>
      <c r="M25" s="489">
        <f t="shared" si="5"/>
        <v>0</v>
      </c>
      <c r="N25" s="562">
        <f t="shared" si="5"/>
        <v>0</v>
      </c>
      <c r="O25" s="488">
        <f t="shared" si="5"/>
        <v>0</v>
      </c>
      <c r="P25" s="490">
        <f t="shared" si="5"/>
        <v>0</v>
      </c>
      <c r="Q25" s="563"/>
    </row>
    <row r="26" spans="1:17">
      <c r="A26" s="63" t="s">
        <v>896</v>
      </c>
      <c r="B26" s="571" t="s">
        <v>811</v>
      </c>
      <c r="C26" s="486" t="s">
        <v>646</v>
      </c>
      <c r="D26" s="487">
        <v>0</v>
      </c>
      <c r="E26" s="561">
        <f t="shared" si="4"/>
        <v>0</v>
      </c>
      <c r="F26" s="489">
        <f t="shared" si="5"/>
        <v>0</v>
      </c>
      <c r="G26" s="489">
        <f t="shared" si="5"/>
        <v>0</v>
      </c>
      <c r="H26" s="489">
        <f t="shared" si="5"/>
        <v>0</v>
      </c>
      <c r="I26" s="489">
        <f t="shared" si="5"/>
        <v>0</v>
      </c>
      <c r="J26" s="489">
        <f t="shared" si="5"/>
        <v>0</v>
      </c>
      <c r="K26" s="489">
        <f t="shared" si="5"/>
        <v>0</v>
      </c>
      <c r="L26" s="489">
        <f t="shared" si="5"/>
        <v>0</v>
      </c>
      <c r="M26" s="489">
        <f t="shared" si="5"/>
        <v>0</v>
      </c>
      <c r="N26" s="562">
        <f t="shared" si="5"/>
        <v>0</v>
      </c>
      <c r="O26" s="488">
        <f t="shared" si="5"/>
        <v>0</v>
      </c>
      <c r="P26" s="490">
        <f t="shared" si="5"/>
        <v>0</v>
      </c>
      <c r="Q26" s="563"/>
    </row>
    <row r="27" spans="1:17">
      <c r="A27" s="63" t="s">
        <v>17</v>
      </c>
      <c r="B27" s="571" t="s">
        <v>812</v>
      </c>
      <c r="C27" s="486" t="s">
        <v>646</v>
      </c>
      <c r="D27" s="494">
        <v>0.5</v>
      </c>
      <c r="E27" s="561">
        <f t="shared" si="4"/>
        <v>1.7026447248016112E-3</v>
      </c>
      <c r="F27" s="489">
        <f t="shared" si="5"/>
        <v>3.7503187770960547E-5</v>
      </c>
      <c r="G27" s="489">
        <f t="shared" si="5"/>
        <v>4.0503442792637399E-4</v>
      </c>
      <c r="H27" s="489">
        <f t="shared" si="5"/>
        <v>4.5003825325152651E-5</v>
      </c>
      <c r="I27" s="489">
        <f t="shared" si="5"/>
        <v>2.1001785151737899E-4</v>
      </c>
      <c r="J27" s="489">
        <f t="shared" si="5"/>
        <v>1.9501657640899497E-4</v>
      </c>
      <c r="K27" s="489">
        <f t="shared" si="5"/>
        <v>8.1006885585274994E-4</v>
      </c>
      <c r="L27" s="489">
        <f t="shared" si="5"/>
        <v>0</v>
      </c>
      <c r="M27" s="489">
        <f t="shared" si="5"/>
        <v>0</v>
      </c>
      <c r="N27" s="562">
        <f t="shared" si="5"/>
        <v>0</v>
      </c>
      <c r="O27" s="488">
        <f t="shared" si="5"/>
        <v>0</v>
      </c>
      <c r="P27" s="490">
        <f t="shared" si="5"/>
        <v>0.5</v>
      </c>
      <c r="Q27" s="563"/>
    </row>
    <row r="28" spans="1:17">
      <c r="A28" s="63" t="s">
        <v>19</v>
      </c>
      <c r="B28" s="571" t="s">
        <v>813</v>
      </c>
      <c r="C28" s="486" t="s">
        <v>646</v>
      </c>
      <c r="D28" s="494">
        <v>0</v>
      </c>
      <c r="E28" s="561">
        <f t="shared" si="4"/>
        <v>0</v>
      </c>
      <c r="F28" s="489">
        <f t="shared" si="5"/>
        <v>0</v>
      </c>
      <c r="G28" s="489">
        <f t="shared" si="5"/>
        <v>0</v>
      </c>
      <c r="H28" s="489">
        <f t="shared" si="5"/>
        <v>0</v>
      </c>
      <c r="I28" s="489">
        <f t="shared" si="5"/>
        <v>0</v>
      </c>
      <c r="J28" s="489">
        <f t="shared" si="5"/>
        <v>0</v>
      </c>
      <c r="K28" s="489">
        <f t="shared" si="5"/>
        <v>0</v>
      </c>
      <c r="L28" s="489">
        <f t="shared" si="5"/>
        <v>0</v>
      </c>
      <c r="M28" s="489">
        <f t="shared" si="5"/>
        <v>0</v>
      </c>
      <c r="N28" s="562">
        <f t="shared" si="5"/>
        <v>0</v>
      </c>
      <c r="O28" s="488">
        <f t="shared" si="5"/>
        <v>0</v>
      </c>
      <c r="P28" s="490">
        <f t="shared" si="5"/>
        <v>0</v>
      </c>
      <c r="Q28" s="563"/>
    </row>
    <row r="29" spans="1:17">
      <c r="A29" s="63" t="s">
        <v>21</v>
      </c>
      <c r="B29" s="559" t="s">
        <v>814</v>
      </c>
      <c r="C29" s="486" t="s">
        <v>646</v>
      </c>
      <c r="D29" s="494">
        <v>0.55000000000000004</v>
      </c>
      <c r="E29" s="561">
        <f t="shared" si="4"/>
        <v>1.8729091972817724E-3</v>
      </c>
      <c r="F29" s="489">
        <f t="shared" si="5"/>
        <v>4.1253506548056613E-5</v>
      </c>
      <c r="G29" s="489">
        <f t="shared" si="5"/>
        <v>4.4553787071901141E-4</v>
      </c>
      <c r="H29" s="489">
        <f t="shared" si="5"/>
        <v>4.9504207857667926E-5</v>
      </c>
      <c r="I29" s="489">
        <f t="shared" si="5"/>
        <v>2.310196366691169E-4</v>
      </c>
      <c r="J29" s="489">
        <f t="shared" si="5"/>
        <v>2.145182340498945E-4</v>
      </c>
      <c r="K29" s="489">
        <f t="shared" si="5"/>
        <v>8.9107574143802509E-4</v>
      </c>
      <c r="L29" s="489">
        <f t="shared" si="5"/>
        <v>0</v>
      </c>
      <c r="M29" s="489">
        <f t="shared" si="5"/>
        <v>0</v>
      </c>
      <c r="N29" s="562">
        <f t="shared" si="5"/>
        <v>0</v>
      </c>
      <c r="O29" s="488">
        <f t="shared" si="5"/>
        <v>0</v>
      </c>
      <c r="P29" s="490">
        <f t="shared" si="5"/>
        <v>0.55000000000000004</v>
      </c>
      <c r="Q29" s="563"/>
    </row>
    <row r="30" spans="1:17">
      <c r="A30" s="572" t="s">
        <v>748</v>
      </c>
      <c r="B30" s="571" t="s">
        <v>897</v>
      </c>
      <c r="C30" s="486" t="s">
        <v>646</v>
      </c>
      <c r="D30" s="487">
        <v>1</v>
      </c>
      <c r="E30" s="561">
        <f t="shared" si="4"/>
        <v>3.4052894496032224E-3</v>
      </c>
      <c r="F30" s="489">
        <f t="shared" si="5"/>
        <v>7.5006375541921094E-5</v>
      </c>
      <c r="G30" s="489">
        <f t="shared" si="5"/>
        <v>8.1006885585274799E-4</v>
      </c>
      <c r="H30" s="489">
        <f t="shared" si="5"/>
        <v>9.0007650650305302E-5</v>
      </c>
      <c r="I30" s="489">
        <f t="shared" si="5"/>
        <v>4.2003570303475799E-4</v>
      </c>
      <c r="J30" s="489">
        <f t="shared" si="5"/>
        <v>3.9003315281798995E-4</v>
      </c>
      <c r="K30" s="489">
        <f t="shared" si="5"/>
        <v>1.6201377117054999E-3</v>
      </c>
      <c r="L30" s="489">
        <f t="shared" si="5"/>
        <v>0</v>
      </c>
      <c r="M30" s="489">
        <f t="shared" si="5"/>
        <v>0</v>
      </c>
      <c r="N30" s="562">
        <f t="shared" si="5"/>
        <v>0</v>
      </c>
      <c r="O30" s="488">
        <f t="shared" si="5"/>
        <v>0</v>
      </c>
      <c r="P30" s="490">
        <f t="shared" si="5"/>
        <v>1</v>
      </c>
      <c r="Q30" s="563"/>
    </row>
    <row r="31" spans="1:17">
      <c r="A31" s="63" t="s">
        <v>757</v>
      </c>
      <c r="B31" s="564" t="s">
        <v>816</v>
      </c>
      <c r="C31" s="486" t="s">
        <v>646</v>
      </c>
      <c r="D31" s="494">
        <v>0.3</v>
      </c>
      <c r="E31" s="561">
        <f t="shared" si="4"/>
        <v>1.0215868348809666E-3</v>
      </c>
      <c r="F31" s="489">
        <f t="shared" si="5"/>
        <v>2.2501912662576329E-5</v>
      </c>
      <c r="G31" s="489">
        <f t="shared" si="5"/>
        <v>2.4302065675582438E-4</v>
      </c>
      <c r="H31" s="489">
        <f t="shared" si="5"/>
        <v>2.700229519509159E-5</v>
      </c>
      <c r="I31" s="489">
        <f t="shared" si="5"/>
        <v>1.2601071091042739E-4</v>
      </c>
      <c r="J31" s="489">
        <f t="shared" si="5"/>
        <v>1.1700994584539699E-4</v>
      </c>
      <c r="K31" s="489">
        <f t="shared" si="5"/>
        <v>4.8604131351164995E-4</v>
      </c>
      <c r="L31" s="489">
        <f t="shared" si="5"/>
        <v>0</v>
      </c>
      <c r="M31" s="489">
        <f t="shared" si="5"/>
        <v>0</v>
      </c>
      <c r="N31" s="562">
        <f t="shared" si="5"/>
        <v>0</v>
      </c>
      <c r="O31" s="488">
        <f t="shared" si="5"/>
        <v>0</v>
      </c>
      <c r="P31" s="490">
        <f t="shared" si="5"/>
        <v>0.3</v>
      </c>
      <c r="Q31" s="563"/>
    </row>
    <row r="32" spans="1:17">
      <c r="A32" s="63" t="s">
        <v>771</v>
      </c>
      <c r="B32" s="564" t="s">
        <v>898</v>
      </c>
      <c r="C32" s="486" t="s">
        <v>646</v>
      </c>
      <c r="D32" s="494">
        <v>0</v>
      </c>
      <c r="E32" s="561">
        <f>SUM(F32:N32)</f>
        <v>0</v>
      </c>
      <c r="F32" s="489">
        <f t="shared" si="5"/>
        <v>0</v>
      </c>
      <c r="G32" s="489">
        <f t="shared" si="5"/>
        <v>0</v>
      </c>
      <c r="H32" s="489">
        <f t="shared" si="5"/>
        <v>0</v>
      </c>
      <c r="I32" s="489">
        <f t="shared" si="5"/>
        <v>0</v>
      </c>
      <c r="J32" s="489">
        <f t="shared" si="5"/>
        <v>0</v>
      </c>
      <c r="K32" s="489">
        <f t="shared" si="5"/>
        <v>0</v>
      </c>
      <c r="L32" s="489">
        <f t="shared" si="5"/>
        <v>0</v>
      </c>
      <c r="M32" s="489">
        <f t="shared" si="5"/>
        <v>0</v>
      </c>
      <c r="N32" s="562">
        <f t="shared" si="5"/>
        <v>0</v>
      </c>
      <c r="O32" s="488">
        <f t="shared" si="5"/>
        <v>0</v>
      </c>
      <c r="P32" s="490">
        <f t="shared" si="5"/>
        <v>0</v>
      </c>
      <c r="Q32" s="563"/>
    </row>
    <row r="33" spans="1:17">
      <c r="A33" s="63" t="s">
        <v>773</v>
      </c>
      <c r="B33" s="564" t="s">
        <v>818</v>
      </c>
      <c r="C33" s="486" t="s">
        <v>646</v>
      </c>
      <c r="D33" s="495">
        <f t="shared" ref="D33:P33" si="6">SUM(D34:D36)</f>
        <v>0</v>
      </c>
      <c r="E33" s="573">
        <f t="shared" si="6"/>
        <v>0</v>
      </c>
      <c r="F33" s="574">
        <f t="shared" si="6"/>
        <v>0</v>
      </c>
      <c r="G33" s="574">
        <f t="shared" si="6"/>
        <v>0</v>
      </c>
      <c r="H33" s="574">
        <f t="shared" si="6"/>
        <v>0</v>
      </c>
      <c r="I33" s="574">
        <f t="shared" si="6"/>
        <v>0</v>
      </c>
      <c r="J33" s="574">
        <f t="shared" si="6"/>
        <v>0</v>
      </c>
      <c r="K33" s="574">
        <f t="shared" si="6"/>
        <v>0</v>
      </c>
      <c r="L33" s="574">
        <f t="shared" si="6"/>
        <v>0</v>
      </c>
      <c r="M33" s="574">
        <f t="shared" si="6"/>
        <v>0</v>
      </c>
      <c r="N33" s="575">
        <f t="shared" si="6"/>
        <v>0</v>
      </c>
      <c r="O33" s="576">
        <f t="shared" si="6"/>
        <v>0</v>
      </c>
      <c r="P33" s="577">
        <f t="shared" si="6"/>
        <v>0</v>
      </c>
      <c r="Q33" s="563"/>
    </row>
    <row r="34" spans="1:17">
      <c r="A34" s="63" t="s">
        <v>819</v>
      </c>
      <c r="B34" s="564" t="s">
        <v>899</v>
      </c>
      <c r="C34" s="486" t="s">
        <v>646</v>
      </c>
      <c r="D34" s="494">
        <v>0</v>
      </c>
      <c r="E34" s="561">
        <f t="shared" si="4"/>
        <v>0</v>
      </c>
      <c r="F34" s="489">
        <f>$D34*F$43/100</f>
        <v>0</v>
      </c>
      <c r="G34" s="489">
        <f t="shared" ref="G34:P34" si="7">$D34*G$43/100</f>
        <v>0</v>
      </c>
      <c r="H34" s="489">
        <f t="shared" si="7"/>
        <v>0</v>
      </c>
      <c r="I34" s="489">
        <f t="shared" si="7"/>
        <v>0</v>
      </c>
      <c r="J34" s="489">
        <f t="shared" si="7"/>
        <v>0</v>
      </c>
      <c r="K34" s="489">
        <f t="shared" si="7"/>
        <v>0</v>
      </c>
      <c r="L34" s="489">
        <f t="shared" si="7"/>
        <v>0</v>
      </c>
      <c r="M34" s="489">
        <f t="shared" si="7"/>
        <v>0</v>
      </c>
      <c r="N34" s="562">
        <f t="shared" si="7"/>
        <v>0</v>
      </c>
      <c r="O34" s="488">
        <f t="shared" si="7"/>
        <v>0</v>
      </c>
      <c r="P34" s="490">
        <f t="shared" si="7"/>
        <v>0</v>
      </c>
      <c r="Q34" s="563"/>
    </row>
    <row r="35" spans="1:17">
      <c r="A35" s="63" t="s">
        <v>821</v>
      </c>
      <c r="B35" s="564" t="s">
        <v>900</v>
      </c>
      <c r="C35" s="486" t="s">
        <v>646</v>
      </c>
      <c r="D35" s="494">
        <v>0</v>
      </c>
      <c r="E35" s="561">
        <f t="shared" si="4"/>
        <v>0</v>
      </c>
      <c r="F35" s="489">
        <f t="shared" ref="F35:P36" si="8">$D35*F$43/100</f>
        <v>0</v>
      </c>
      <c r="G35" s="489">
        <f t="shared" si="8"/>
        <v>0</v>
      </c>
      <c r="H35" s="489">
        <f t="shared" si="8"/>
        <v>0</v>
      </c>
      <c r="I35" s="489">
        <f t="shared" si="8"/>
        <v>0</v>
      </c>
      <c r="J35" s="489">
        <f t="shared" si="8"/>
        <v>0</v>
      </c>
      <c r="K35" s="489">
        <f t="shared" si="8"/>
        <v>0</v>
      </c>
      <c r="L35" s="489">
        <f t="shared" si="8"/>
        <v>0</v>
      </c>
      <c r="M35" s="489">
        <f t="shared" si="8"/>
        <v>0</v>
      </c>
      <c r="N35" s="562">
        <f t="shared" si="8"/>
        <v>0</v>
      </c>
      <c r="O35" s="488">
        <f t="shared" si="8"/>
        <v>0</v>
      </c>
      <c r="P35" s="490">
        <f t="shared" si="8"/>
        <v>0</v>
      </c>
      <c r="Q35" s="563"/>
    </row>
    <row r="36" spans="1:17">
      <c r="A36" s="63" t="s">
        <v>823</v>
      </c>
      <c r="B36" s="564" t="s">
        <v>824</v>
      </c>
      <c r="C36" s="486" t="s">
        <v>646</v>
      </c>
      <c r="D36" s="494">
        <v>0</v>
      </c>
      <c r="E36" s="561">
        <f>SUM(F36:N36)</f>
        <v>0</v>
      </c>
      <c r="F36" s="489">
        <f t="shared" si="8"/>
        <v>0</v>
      </c>
      <c r="G36" s="489">
        <f t="shared" si="8"/>
        <v>0</v>
      </c>
      <c r="H36" s="489">
        <f t="shared" si="8"/>
        <v>0</v>
      </c>
      <c r="I36" s="489">
        <f t="shared" si="8"/>
        <v>0</v>
      </c>
      <c r="J36" s="489">
        <f t="shared" si="8"/>
        <v>0</v>
      </c>
      <c r="K36" s="489">
        <f t="shared" si="8"/>
        <v>0</v>
      </c>
      <c r="L36" s="489">
        <f t="shared" si="8"/>
        <v>0</v>
      </c>
      <c r="M36" s="489">
        <f t="shared" si="8"/>
        <v>0</v>
      </c>
      <c r="N36" s="562">
        <f t="shared" si="8"/>
        <v>0</v>
      </c>
      <c r="O36" s="488">
        <f t="shared" si="8"/>
        <v>0</v>
      </c>
      <c r="P36" s="490">
        <f t="shared" si="8"/>
        <v>0</v>
      </c>
      <c r="Q36" s="563"/>
    </row>
    <row r="37" spans="1:17">
      <c r="A37" s="63" t="s">
        <v>825</v>
      </c>
      <c r="B37" s="564" t="s">
        <v>826</v>
      </c>
      <c r="C37" s="486" t="s">
        <v>646</v>
      </c>
      <c r="D37" s="495">
        <f>SUM(D38:D42)</f>
        <v>0.2</v>
      </c>
      <c r="E37" s="573">
        <f t="shared" ref="E37:P37" si="9">SUM(E38:E42)</f>
        <v>6.8105788992064444E-4</v>
      </c>
      <c r="F37" s="578">
        <f t="shared" si="9"/>
        <v>1.5001275108384222E-5</v>
      </c>
      <c r="G37" s="578">
        <f t="shared" si="9"/>
        <v>1.6201377117054961E-4</v>
      </c>
      <c r="H37" s="578">
        <f t="shared" si="9"/>
        <v>1.8001530130061061E-5</v>
      </c>
      <c r="I37" s="578">
        <f t="shared" si="9"/>
        <v>8.4007140606951589E-5</v>
      </c>
      <c r="J37" s="578">
        <f t="shared" si="9"/>
        <v>7.8006630563597998E-5</v>
      </c>
      <c r="K37" s="578">
        <f t="shared" si="9"/>
        <v>3.2402754234109999E-4</v>
      </c>
      <c r="L37" s="578">
        <f t="shared" si="9"/>
        <v>0</v>
      </c>
      <c r="M37" s="578">
        <f t="shared" si="9"/>
        <v>0</v>
      </c>
      <c r="N37" s="575">
        <f t="shared" si="9"/>
        <v>0</v>
      </c>
      <c r="O37" s="576">
        <f t="shared" si="9"/>
        <v>0</v>
      </c>
      <c r="P37" s="577">
        <f t="shared" si="9"/>
        <v>0.2</v>
      </c>
      <c r="Q37" s="563"/>
    </row>
    <row r="38" spans="1:17">
      <c r="A38" s="63" t="s">
        <v>827</v>
      </c>
      <c r="B38" s="564" t="s">
        <v>901</v>
      </c>
      <c r="C38" s="486" t="s">
        <v>646</v>
      </c>
      <c r="D38" s="494">
        <v>0</v>
      </c>
      <c r="E38" s="561">
        <f>SUM(F38:N38)</f>
        <v>0</v>
      </c>
      <c r="F38" s="489">
        <f>$D38*F$43/100</f>
        <v>0</v>
      </c>
      <c r="G38" s="489">
        <f t="shared" ref="G38:P38" si="10">$D38*G$43/100</f>
        <v>0</v>
      </c>
      <c r="H38" s="489">
        <f t="shared" si="10"/>
        <v>0</v>
      </c>
      <c r="I38" s="489">
        <f t="shared" si="10"/>
        <v>0</v>
      </c>
      <c r="J38" s="489">
        <f t="shared" si="10"/>
        <v>0</v>
      </c>
      <c r="K38" s="489">
        <f t="shared" si="10"/>
        <v>0</v>
      </c>
      <c r="L38" s="489">
        <f t="shared" si="10"/>
        <v>0</v>
      </c>
      <c r="M38" s="489">
        <f t="shared" si="10"/>
        <v>0</v>
      </c>
      <c r="N38" s="562">
        <f t="shared" si="10"/>
        <v>0</v>
      </c>
      <c r="O38" s="488">
        <f t="shared" si="10"/>
        <v>0</v>
      </c>
      <c r="P38" s="490">
        <f t="shared" si="10"/>
        <v>0</v>
      </c>
      <c r="Q38" s="563"/>
    </row>
    <row r="39" spans="1:17">
      <c r="A39" s="63" t="s">
        <v>829</v>
      </c>
      <c r="B39" s="579" t="s">
        <v>902</v>
      </c>
      <c r="C39" s="486" t="s">
        <v>646</v>
      </c>
      <c r="D39" s="494">
        <v>0</v>
      </c>
      <c r="E39" s="561">
        <f t="shared" ref="E39:E43" si="11">SUM(F39:N39)</f>
        <v>0</v>
      </c>
      <c r="F39" s="489">
        <f t="shared" ref="F39:P42" si="12">$D39*F$43/100</f>
        <v>0</v>
      </c>
      <c r="G39" s="489">
        <f t="shared" si="12"/>
        <v>0</v>
      </c>
      <c r="H39" s="489">
        <f t="shared" si="12"/>
        <v>0</v>
      </c>
      <c r="I39" s="489">
        <f t="shared" si="12"/>
        <v>0</v>
      </c>
      <c r="J39" s="489">
        <f t="shared" si="12"/>
        <v>0</v>
      </c>
      <c r="K39" s="489">
        <f t="shared" si="12"/>
        <v>0</v>
      </c>
      <c r="L39" s="489">
        <f t="shared" si="12"/>
        <v>0</v>
      </c>
      <c r="M39" s="489">
        <f t="shared" si="12"/>
        <v>0</v>
      </c>
      <c r="N39" s="562">
        <f t="shared" si="12"/>
        <v>0</v>
      </c>
      <c r="O39" s="488">
        <f t="shared" si="12"/>
        <v>0</v>
      </c>
      <c r="P39" s="490">
        <f t="shared" si="12"/>
        <v>0</v>
      </c>
      <c r="Q39" s="563"/>
    </row>
    <row r="40" spans="1:17">
      <c r="A40" s="63" t="s">
        <v>831</v>
      </c>
      <c r="B40" s="564" t="s">
        <v>903</v>
      </c>
      <c r="C40" s="486" t="s">
        <v>646</v>
      </c>
      <c r="D40" s="494">
        <v>0.2</v>
      </c>
      <c r="E40" s="561">
        <f t="shared" si="11"/>
        <v>6.8105788992064444E-4</v>
      </c>
      <c r="F40" s="489">
        <f t="shared" si="12"/>
        <v>1.5001275108384222E-5</v>
      </c>
      <c r="G40" s="489">
        <f t="shared" si="12"/>
        <v>1.6201377117054961E-4</v>
      </c>
      <c r="H40" s="489">
        <f t="shared" si="12"/>
        <v>1.8001530130061061E-5</v>
      </c>
      <c r="I40" s="489">
        <f t="shared" si="12"/>
        <v>8.4007140606951589E-5</v>
      </c>
      <c r="J40" s="489">
        <f t="shared" si="12"/>
        <v>7.8006630563597998E-5</v>
      </c>
      <c r="K40" s="489">
        <f t="shared" si="12"/>
        <v>3.2402754234109999E-4</v>
      </c>
      <c r="L40" s="489">
        <f t="shared" si="12"/>
        <v>0</v>
      </c>
      <c r="M40" s="489">
        <f t="shared" si="12"/>
        <v>0</v>
      </c>
      <c r="N40" s="562">
        <f t="shared" si="12"/>
        <v>0</v>
      </c>
      <c r="O40" s="488">
        <f t="shared" si="12"/>
        <v>0</v>
      </c>
      <c r="P40" s="490">
        <f t="shared" si="12"/>
        <v>0.2</v>
      </c>
      <c r="Q40" s="563"/>
    </row>
    <row r="41" spans="1:17">
      <c r="A41" s="150" t="s">
        <v>833</v>
      </c>
      <c r="B41" s="580" t="s">
        <v>904</v>
      </c>
      <c r="C41" s="486" t="s">
        <v>646</v>
      </c>
      <c r="D41" s="581">
        <v>0</v>
      </c>
      <c r="E41" s="561">
        <f t="shared" si="11"/>
        <v>0</v>
      </c>
      <c r="F41" s="489">
        <f t="shared" si="12"/>
        <v>0</v>
      </c>
      <c r="G41" s="489">
        <f t="shared" si="12"/>
        <v>0</v>
      </c>
      <c r="H41" s="489">
        <f t="shared" si="12"/>
        <v>0</v>
      </c>
      <c r="I41" s="489">
        <f t="shared" si="12"/>
        <v>0</v>
      </c>
      <c r="J41" s="489">
        <f t="shared" si="12"/>
        <v>0</v>
      </c>
      <c r="K41" s="489">
        <f t="shared" si="12"/>
        <v>0</v>
      </c>
      <c r="L41" s="489">
        <f t="shared" si="12"/>
        <v>0</v>
      </c>
      <c r="M41" s="489">
        <f t="shared" si="12"/>
        <v>0</v>
      </c>
      <c r="N41" s="562">
        <f t="shared" si="12"/>
        <v>0</v>
      </c>
      <c r="O41" s="488">
        <f t="shared" si="12"/>
        <v>0</v>
      </c>
      <c r="P41" s="490">
        <f t="shared" si="12"/>
        <v>0</v>
      </c>
      <c r="Q41" s="582"/>
    </row>
    <row r="42" spans="1:17" ht="25.5">
      <c r="A42" s="150" t="s">
        <v>905</v>
      </c>
      <c r="B42" s="580" t="s">
        <v>906</v>
      </c>
      <c r="C42" s="486" t="s">
        <v>646</v>
      </c>
      <c r="D42" s="581">
        <v>0</v>
      </c>
      <c r="E42" s="561">
        <f t="shared" si="11"/>
        <v>0</v>
      </c>
      <c r="F42" s="489">
        <f t="shared" si="12"/>
        <v>0</v>
      </c>
      <c r="G42" s="489">
        <f t="shared" si="12"/>
        <v>0</v>
      </c>
      <c r="H42" s="489">
        <f t="shared" si="12"/>
        <v>0</v>
      </c>
      <c r="I42" s="489">
        <f t="shared" si="12"/>
        <v>0</v>
      </c>
      <c r="J42" s="489">
        <f t="shared" si="12"/>
        <v>0</v>
      </c>
      <c r="K42" s="489">
        <f t="shared" si="12"/>
        <v>0</v>
      </c>
      <c r="L42" s="489">
        <f t="shared" si="12"/>
        <v>0</v>
      </c>
      <c r="M42" s="489">
        <f t="shared" si="12"/>
        <v>0</v>
      </c>
      <c r="N42" s="562">
        <f t="shared" si="12"/>
        <v>0</v>
      </c>
      <c r="O42" s="488">
        <f t="shared" si="12"/>
        <v>0</v>
      </c>
      <c r="P42" s="490">
        <f t="shared" si="12"/>
        <v>0</v>
      </c>
      <c r="Q42" s="582"/>
    </row>
    <row r="43" spans="1:17" ht="26.25" thickBot="1">
      <c r="A43" s="107" t="s">
        <v>352</v>
      </c>
      <c r="B43" s="583" t="s">
        <v>907</v>
      </c>
      <c r="C43" s="460" t="s">
        <v>837</v>
      </c>
      <c r="D43" s="109">
        <f>SUM(E43,O43,P43)</f>
        <v>100.34052894496033</v>
      </c>
      <c r="E43" s="584">
        <f t="shared" si="11"/>
        <v>0.34052894496032221</v>
      </c>
      <c r="F43" s="585">
        <v>7.5006375541921098E-3</v>
      </c>
      <c r="G43" s="585">
        <v>8.1006885585274802E-2</v>
      </c>
      <c r="H43" s="585">
        <v>9.0007650650305304E-3</v>
      </c>
      <c r="I43" s="585">
        <v>4.2003570303475797E-2</v>
      </c>
      <c r="J43" s="585">
        <v>3.9003315281798998E-2</v>
      </c>
      <c r="K43" s="585">
        <v>0.16201377117054999</v>
      </c>
      <c r="L43" s="585">
        <v>0</v>
      </c>
      <c r="M43" s="585">
        <v>0</v>
      </c>
      <c r="N43" s="586">
        <v>0</v>
      </c>
      <c r="O43" s="587">
        <v>0</v>
      </c>
      <c r="P43" s="588">
        <v>100</v>
      </c>
      <c r="Q43" s="589" t="s">
        <v>908</v>
      </c>
    </row>
    <row r="44" spans="1:17">
      <c r="A44" s="529"/>
      <c r="B44" s="530"/>
      <c r="C44" s="531"/>
      <c r="D44" s="532"/>
      <c r="E44" s="532"/>
      <c r="F44" s="532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468"/>
    </row>
    <row r="45" spans="1:17">
      <c r="A45" s="590"/>
      <c r="B45" s="591"/>
      <c r="C45" s="592"/>
      <c r="D45" s="593"/>
      <c r="E45" s="593"/>
      <c r="F45" s="593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45"/>
    </row>
    <row r="46" spans="1:17">
      <c r="A46" s="543"/>
      <c r="B46" s="544"/>
      <c r="C46" s="544"/>
      <c r="D46" s="544"/>
      <c r="E46" s="544"/>
      <c r="F46" s="544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</row>
    <row r="47" spans="1:17">
      <c r="A47" s="543"/>
      <c r="B47" s="544"/>
      <c r="C47" s="544"/>
      <c r="D47" s="544"/>
      <c r="E47" s="544"/>
      <c r="F47" s="544"/>
      <c r="G47" s="545"/>
      <c r="H47" s="545"/>
      <c r="I47" s="545"/>
      <c r="J47" s="545"/>
      <c r="K47" s="545"/>
      <c r="L47" s="545"/>
      <c r="M47" s="545"/>
      <c r="N47" s="545"/>
      <c r="O47" s="545"/>
      <c r="P47" s="545"/>
      <c r="Q47" s="545"/>
    </row>
    <row r="48" spans="1:17">
      <c r="A48" s="543"/>
      <c r="B48" s="544"/>
      <c r="C48" s="544"/>
      <c r="D48" s="544"/>
      <c r="E48" s="544"/>
      <c r="F48" s="544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</row>
    <row r="49" spans="1:17">
      <c r="A49" s="543"/>
      <c r="B49" s="544"/>
      <c r="C49" s="544"/>
      <c r="D49" s="544"/>
      <c r="E49" s="544"/>
      <c r="F49" s="544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</row>
  </sheetData>
  <sheetProtection password="F757" sheet="1" objects="1" scenarios="1"/>
  <mergeCells count="17"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2'!VAS002_D_YPATINGOJIVEIKLA</vt:lpstr>
      <vt:lpstr>VAS002_D_YPATINGOJIVEIKLA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2'!VAS002_F_YPATINGOJIVEIKLA20M</vt:lpstr>
      <vt:lpstr>VAS002_F_YPATINGOJIVEIKLA20M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5'!VAS005_D_VandentiekyjeLikviduotuAvariju</vt:lpstr>
      <vt:lpstr>VAS005_D_VandentiekyjeLikviduotuAvariju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5'!VAS005_F_VandentiekyjeLikviduotuAvariju20M</vt:lpstr>
      <vt:lpstr>VAS005_F_VandentiekyjeLikviduotuAvariju20M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Arvydas</cp:lastModifiedBy>
  <dcterms:created xsi:type="dcterms:W3CDTF">2019-03-28T22:53:20Z</dcterms:created>
  <dcterms:modified xsi:type="dcterms:W3CDTF">2019-10-18T07:08:54Z</dcterms:modified>
</cp:coreProperties>
</file>